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155" windowHeight="12270" activeTab="0"/>
  </bookViews>
  <sheets>
    <sheet name="Demo" sheetId="1" r:id="rId1"/>
    <sheet name="Terms" sheetId="2" r:id="rId2"/>
  </sheets>
  <definedNames>
    <definedName name="A">'Terms'!$E$3</definedName>
    <definedName name="K">'Terms'!$E$2</definedName>
    <definedName name="t">'Terms'!$G$11</definedName>
    <definedName name="To">#REF!</definedName>
    <definedName name="Wn">'Terms'!$E$9</definedName>
    <definedName name="Y0">'Terms'!$E$5</definedName>
    <definedName name="Yinf">#REF!</definedName>
    <definedName name="Yo">#REF!</definedName>
    <definedName name="Zeta">'Terms'!$E$7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<sst xmlns="http://schemas.openxmlformats.org/spreadsheetml/2006/main" count="42" uniqueCount="37">
  <si>
    <t>Parameters</t>
  </si>
  <si>
    <r>
      <t xml:space="preserve">Damping Ratio, </t>
    </r>
    <r>
      <rPr>
        <b/>
        <sz val="14"/>
        <rFont val="Symbol"/>
        <family val="1"/>
      </rPr>
      <t>z</t>
    </r>
  </si>
  <si>
    <t>Hz</t>
  </si>
  <si>
    <t>Step input magnitude</t>
  </si>
  <si>
    <r>
      <t>Natural Freq,</t>
    </r>
    <r>
      <rPr>
        <b/>
        <sz val="14"/>
        <rFont val="Arial"/>
        <family val="2"/>
      </rPr>
      <t xml:space="preserve"> </t>
    </r>
    <r>
      <rPr>
        <b/>
        <sz val="14"/>
        <rFont val="Symbol"/>
        <family val="1"/>
      </rPr>
      <t>w</t>
    </r>
    <r>
      <rPr>
        <b/>
        <vertAlign val="subscript"/>
        <sz val="14"/>
        <rFont val="Arial"/>
        <family val="2"/>
      </rPr>
      <t>d</t>
    </r>
  </si>
  <si>
    <r>
      <t>Natural Freq,</t>
    </r>
    <r>
      <rPr>
        <b/>
        <sz val="14"/>
        <rFont val="Arial"/>
        <family val="2"/>
      </rPr>
      <t xml:space="preserve"> </t>
    </r>
    <r>
      <rPr>
        <b/>
        <sz val="14"/>
        <rFont val="Symbol"/>
        <family val="1"/>
      </rPr>
      <t>w</t>
    </r>
    <r>
      <rPr>
        <b/>
        <vertAlign val="subscript"/>
        <sz val="14"/>
        <rFont val="Arial"/>
        <family val="2"/>
      </rPr>
      <t>n</t>
    </r>
  </si>
  <si>
    <t>time</t>
  </si>
  <si>
    <t>Response</t>
  </si>
  <si>
    <t>dt</t>
  </si>
  <si>
    <t>x</t>
  </si>
  <si>
    <t>y</t>
  </si>
  <si>
    <t>Bounds</t>
  </si>
  <si>
    <t>Settling Time</t>
  </si>
  <si>
    <t>sec</t>
  </si>
  <si>
    <t>Point Number</t>
  </si>
  <si>
    <t xml:space="preserve">Time </t>
  </si>
  <si>
    <t>2nd Order Model</t>
  </si>
  <si>
    <t>Standard 2nd Order Model</t>
  </si>
  <si>
    <t>Static Sensitivity, K</t>
  </si>
  <si>
    <t>Step Function Amplitude, A</t>
  </si>
  <si>
    <t>Data Sampling Rate (Hertz)</t>
  </si>
  <si>
    <r>
      <t>Start Time, T</t>
    </r>
    <r>
      <rPr>
        <b/>
        <vertAlign val="subscript"/>
        <sz val="14"/>
        <rFont val="Arial"/>
        <family val="2"/>
      </rPr>
      <t>0</t>
    </r>
  </si>
  <si>
    <r>
      <t>Step Function Initial Value, Y</t>
    </r>
    <r>
      <rPr>
        <b/>
        <vertAlign val="subscript"/>
        <sz val="14"/>
        <rFont val="Arial"/>
        <family val="2"/>
      </rPr>
      <t>0</t>
    </r>
  </si>
  <si>
    <r>
      <t>Step Function Final Value, Y</t>
    </r>
    <r>
      <rPr>
        <b/>
        <vertAlign val="subscript"/>
        <sz val="14"/>
        <rFont val="Arial"/>
        <family val="2"/>
      </rPr>
      <t>∞</t>
    </r>
  </si>
  <si>
    <r>
      <t xml:space="preserve">Damping Ratio, </t>
    </r>
    <r>
      <rPr>
        <b/>
        <sz val="14"/>
        <rFont val="Symbol"/>
        <family val="1"/>
      </rPr>
      <t>z</t>
    </r>
  </si>
  <si>
    <r>
      <t>Natural Freq</t>
    </r>
    <r>
      <rPr>
        <b/>
        <sz val="14"/>
        <rFont val="Symbol"/>
        <family val="1"/>
      </rPr>
      <t xml:space="preserve"> w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(hertz)</t>
    </r>
  </si>
  <si>
    <r>
      <t>Natural Freq</t>
    </r>
    <r>
      <rPr>
        <b/>
        <sz val="14"/>
        <rFont val="Symbol"/>
        <family val="1"/>
      </rPr>
      <t xml:space="preserve"> w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(radians/s)</t>
    </r>
  </si>
  <si>
    <r>
      <t>Ringing Freq</t>
    </r>
    <r>
      <rPr>
        <b/>
        <sz val="14"/>
        <rFont val="Symbol"/>
        <family val="1"/>
      </rPr>
      <t xml:space="preserve"> w</t>
    </r>
    <r>
      <rPr>
        <b/>
        <vertAlign val="subscript"/>
        <sz val="14"/>
        <rFont val="Arial"/>
        <family val="2"/>
      </rPr>
      <t>d</t>
    </r>
    <r>
      <rPr>
        <b/>
        <sz val="14"/>
        <rFont val="Arial"/>
        <family val="2"/>
      </rPr>
      <t xml:space="preserve"> (radians/s)</t>
    </r>
  </si>
  <si>
    <r>
      <t>Ringing Freq</t>
    </r>
    <r>
      <rPr>
        <b/>
        <sz val="14"/>
        <rFont val="Symbol"/>
        <family val="1"/>
      </rPr>
      <t xml:space="preserve"> w</t>
    </r>
    <r>
      <rPr>
        <b/>
        <vertAlign val="subscript"/>
        <sz val="14"/>
        <rFont val="Arial"/>
        <family val="2"/>
      </rPr>
      <t>d</t>
    </r>
    <r>
      <rPr>
        <b/>
        <sz val="14"/>
        <rFont val="Arial"/>
        <family val="2"/>
      </rPr>
      <t xml:space="preserve"> (Hertz)</t>
    </r>
  </si>
  <si>
    <r>
      <t>Ringing Period, T</t>
    </r>
    <r>
      <rPr>
        <b/>
        <vertAlign val="subscript"/>
        <sz val="14"/>
        <rFont val="Arial"/>
        <family val="2"/>
      </rPr>
      <t>d</t>
    </r>
    <r>
      <rPr>
        <b/>
        <sz val="14"/>
        <rFont val="Arial"/>
        <family val="2"/>
      </rPr>
      <t xml:space="preserve"> (sec)</t>
    </r>
  </si>
  <si>
    <r>
      <t>Rise Time, T</t>
    </r>
    <r>
      <rPr>
        <b/>
        <vertAlign val="subscript"/>
        <sz val="14"/>
        <rFont val="Arial"/>
        <family val="2"/>
      </rPr>
      <t>r</t>
    </r>
    <r>
      <rPr>
        <b/>
        <sz val="14"/>
        <rFont val="Arial"/>
        <family val="2"/>
      </rPr>
      <t xml:space="preserve"> (sec)</t>
    </r>
  </si>
  <si>
    <r>
      <t>D</t>
    </r>
    <r>
      <rPr>
        <b/>
        <sz val="14"/>
        <rFont val="Arial"/>
        <family val="2"/>
      </rPr>
      <t>T (seconds)</t>
    </r>
  </si>
  <si>
    <t>Note what happens to the settling time when you change the step input magnitude!</t>
  </si>
  <si>
    <t>Vary the damping ratio to find the shortest settling time</t>
  </si>
  <si>
    <t>Note what happens to the settling time when you change the natural frequency!</t>
  </si>
  <si>
    <t>Second-Order System Demo</t>
  </si>
  <si>
    <t>Rise Time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</si>
</sst>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Symbol"/>
      <family val="1"/>
    </font>
    <font>
      <b/>
      <vertAlign val="subscript"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25"/>
      <color indexed="8"/>
      <name val="Geneva"/>
      <family val="0"/>
    </font>
    <font>
      <b/>
      <sz val="8"/>
      <color indexed="8"/>
      <name val="Geneva"/>
      <family val="0"/>
    </font>
    <font>
      <sz val="11.75"/>
      <color indexed="8"/>
      <name val="Arial"/>
      <family val="0"/>
    </font>
    <font>
      <b/>
      <sz val="14"/>
      <color indexed="8"/>
      <name val="Arial"/>
      <family val="0"/>
    </font>
    <font>
      <sz val="8.25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/>
      <protection/>
    </xf>
    <xf numFmtId="0" fontId="10" fillId="34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35" borderId="16" xfId="0" applyFont="1" applyFill="1" applyBorder="1" applyAlignment="1">
      <alignment/>
    </xf>
    <xf numFmtId="164" fontId="3" fillId="35" borderId="16" xfId="0" applyNumberFormat="1" applyFont="1" applyFill="1" applyBorder="1" applyAlignment="1">
      <alignment/>
    </xf>
    <xf numFmtId="164" fontId="3" fillId="35" borderId="20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Second Order System Reponse</a:t>
            </a:r>
          </a:p>
        </c:rich>
      </c:tx>
      <c:layout>
        <c:manualLayout>
          <c:xMode val="factor"/>
          <c:yMode val="factor"/>
          <c:x val="0.052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5775"/>
          <c:w val="0.94375"/>
          <c:h val="0.8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Demo!$D$13</c:f>
              <c:strCache>
                <c:ptCount val="1"/>
                <c:pt idx="0">
                  <c:v>Response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Demo!$C$14:$C$156</c:f>
              <c:numCache/>
            </c:numRef>
          </c:xVal>
          <c:yVal>
            <c:numRef>
              <c:f>Demo!$D$14:$D$156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Demo!$F$30:$F$31</c:f>
              <c:numCache/>
            </c:numRef>
          </c:xVal>
          <c:yVal>
            <c:numRef>
              <c:f>Demo!$G$30:$G$31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Demo!$F$30:$F$31</c:f>
              <c:numCache/>
            </c:numRef>
          </c:xVal>
          <c:yVal>
            <c:numRef>
              <c:f>Demo!$H$30:$H$31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Demo!$J$30:$J$31</c:f>
              <c:numCache/>
            </c:numRef>
          </c:xVal>
          <c:yVal>
            <c:numRef>
              <c:f>Demo!$K$30:$K$31</c:f>
              <c:numCache/>
            </c:numRef>
          </c:yVal>
          <c:smooth val="1"/>
        </c:ser>
        <c:ser>
          <c:idx val="4"/>
          <c:order val="4"/>
          <c:tx>
            <c:v>Response2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Demo!$C$14:$C$156</c:f>
              <c:numCache/>
            </c:numRef>
          </c:xVal>
          <c:yVal>
            <c:numRef>
              <c:f>Demo!$E$14:$E$156</c:f>
              <c:numCache/>
            </c:numRef>
          </c:yVal>
          <c:smooth val="1"/>
        </c:ser>
        <c:ser>
          <c:idx val="5"/>
          <c:order val="5"/>
          <c:tx>
            <c:v>Settling Time 2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Demo!$J$32:$J$33</c:f>
              <c:numCache/>
            </c:numRef>
          </c:xVal>
          <c:yVal>
            <c:numRef>
              <c:f>Demo!$K$32:$K$33</c:f>
              <c:numCache/>
            </c:numRef>
          </c:yVal>
          <c:smooth val="1"/>
        </c:ser>
        <c:axId val="54398418"/>
        <c:axId val="19823715"/>
      </c:scatterChart>
      <c:valAx>
        <c:axId val="5439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23715"/>
        <c:crosses val="autoZero"/>
        <c:crossBetween val="midCat"/>
        <c:dispUnits/>
      </c:valAx>
      <c:valAx>
        <c:axId val="1982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 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984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75"/>
          <c:y val="0.11475"/>
          <c:w val="0.78225"/>
          <c:h val="0.82825"/>
        </c:manualLayout>
      </c:layout>
      <c:scatterChart>
        <c:scatterStyle val="line"/>
        <c:varyColors val="0"/>
        <c:ser>
          <c:idx val="0"/>
          <c:order val="0"/>
          <c:tx>
            <c:strRef>
              <c:f>Terms!$C$1</c:f>
              <c:strCache>
                <c:ptCount val="1"/>
                <c:pt idx="0">
                  <c:v>2nd Order Model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Terms!$B$2:$B$751</c:f>
              <c:numCache/>
            </c:numRef>
          </c:xVal>
          <c:yVal>
            <c:numRef>
              <c:f>Terms!$C$2:$C$751</c:f>
              <c:numCache/>
            </c:numRef>
          </c:yVal>
          <c:smooth val="0"/>
        </c:ser>
        <c:axId val="44195708"/>
        <c:axId val="62217053"/>
      </c:scatterChart>
      <c:valAx>
        <c:axId val="44195708"/>
        <c:scaling>
          <c:orientation val="minMax"/>
          <c:max val="0.0200000000000000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62217053"/>
        <c:crossesAt val="-0.4"/>
        <c:crossBetween val="midCat"/>
        <c:dispUnits/>
        <c:majorUnit val="0.0025000000000000005"/>
        <c:minorUnit val="0.0005000000000000001"/>
      </c:valAx>
      <c:valAx>
        <c:axId val="622170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Distance y(t)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4195708"/>
        <c:crosses val="autoZero"/>
        <c:crossBetween val="midCat"/>
        <c:dispUnits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66675</xdr:rowOff>
    </xdr:from>
    <xdr:to>
      <xdr:col>8</xdr:col>
      <xdr:colOff>581025</xdr:colOff>
      <xdr:row>36</xdr:row>
      <xdr:rowOff>19050</xdr:rowOff>
    </xdr:to>
    <xdr:graphicFrame>
      <xdr:nvGraphicFramePr>
        <xdr:cNvPr id="1" name="Chart 4"/>
        <xdr:cNvGraphicFramePr/>
      </xdr:nvGraphicFramePr>
      <xdr:xfrm>
        <a:off x="190500" y="2790825"/>
        <a:ext cx="68484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0.53175</cdr:y>
    </cdr:from>
    <cdr:to>
      <cdr:x>0.18575</cdr:x>
      <cdr:y>0.66725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352675"/>
          <a:ext cx="9715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Rise Time is the time
</a:t>
          </a:r>
          <a:r>
            <a: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required to reach
</a:t>
          </a:r>
          <a:r>
            <a: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90% of steady state
</a:t>
          </a:r>
          <a:r>
            <a: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value</a:t>
          </a:r>
        </a:p>
      </cdr:txBody>
    </cdr:sp>
  </cdr:relSizeAnchor>
  <cdr:relSizeAnchor xmlns:cdr="http://schemas.openxmlformats.org/drawingml/2006/chartDrawing">
    <cdr:from>
      <cdr:x>0.17225</cdr:x>
      <cdr:y>0.58175</cdr:y>
    </cdr:from>
    <cdr:to>
      <cdr:x>0.338</cdr:x>
      <cdr:y>0.61925</cdr:y>
    </cdr:to>
    <cdr:sp>
      <cdr:nvSpPr>
        <cdr:cNvPr id="2" name="Line 2"/>
        <cdr:cNvSpPr>
          <a:spLocks/>
        </cdr:cNvSpPr>
      </cdr:nvSpPr>
      <cdr:spPr>
        <a:xfrm>
          <a:off x="981075" y="2571750"/>
          <a:ext cx="95250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0.02725</cdr:y>
    </cdr:from>
    <cdr:to>
      <cdr:x>0.81575</cdr:x>
      <cdr:y>0.8715</cdr:y>
    </cdr:to>
    <cdr:grpSp>
      <cdr:nvGrpSpPr>
        <cdr:cNvPr id="3" name="Group 3"/>
        <cdr:cNvGrpSpPr>
          <a:grpSpLocks/>
        </cdr:cNvGrpSpPr>
      </cdr:nvGrpSpPr>
      <cdr:grpSpPr>
        <a:xfrm>
          <a:off x="2847975" y="114300"/>
          <a:ext cx="1819275" cy="3743325"/>
          <a:chOff x="2827807" y="63714"/>
          <a:chExt cx="1743850" cy="3649190"/>
        </a:xfrm>
        <a:solidFill>
          <a:srgbClr val="FFFFFF"/>
        </a:solidFill>
      </cdr:grpSpPr>
      <cdr:sp>
        <cdr:nvSpPr>
          <cdr:cNvPr id="4" name="Line 4"/>
          <cdr:cNvSpPr>
            <a:spLocks/>
          </cdr:cNvSpPr>
        </cdr:nvSpPr>
        <cdr:spPr>
          <a:xfrm flipH="1" flipV="1">
            <a:off x="2827807" y="63714"/>
            <a:ext cx="1308" cy="364919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V="1">
            <a:off x="4568605" y="63714"/>
            <a:ext cx="1308" cy="364919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Text Box 6"/>
          <cdr:cNvSpPr txBox="1">
            <a:spLocks noChangeArrowheads="1"/>
          </cdr:cNvSpPr>
        </cdr:nvSpPr>
        <cdr:spPr>
          <a:xfrm>
            <a:off x="3168294" y="67363"/>
            <a:ext cx="1106473" cy="30562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0">
            <a:spAutoFit/>
          </a:bodyPr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Ringing Period is time
</a:t>
            </a:r>
            <a:r>
              <a: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of one oscilation period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>
            <a:off x="4312259" y="197822"/>
            <a:ext cx="259398" cy="9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flipH="1">
            <a:off x="2827807" y="197822"/>
            <a:ext cx="294711" cy="9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0.29025</cdr:x>
      <cdr:y>0.88425</cdr:y>
    </cdr:from>
    <cdr:to>
      <cdr:x>0.38375</cdr:x>
      <cdr:y>0.952</cdr:y>
    </cdr:to>
    <cdr:sp>
      <cdr:nvSpPr>
        <cdr:cNvPr id="9" name="Oval 9"/>
        <cdr:cNvSpPr>
          <a:spLocks/>
        </cdr:cNvSpPr>
      </cdr:nvSpPr>
      <cdr:spPr>
        <a:xfrm>
          <a:off x="1657350" y="3914775"/>
          <a:ext cx="5334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0.17225</cdr:x>
      <cdr:y>0.593</cdr:y>
    </cdr:from>
    <cdr:to>
      <cdr:x>0.3085</cdr:x>
      <cdr:y>0.88425</cdr:y>
    </cdr:to>
    <cdr:sp>
      <cdr:nvSpPr>
        <cdr:cNvPr id="10" name="Line 10"/>
        <cdr:cNvSpPr>
          <a:spLocks/>
        </cdr:cNvSpPr>
      </cdr:nvSpPr>
      <cdr:spPr>
        <a:xfrm>
          <a:off x="981075" y="2619375"/>
          <a:ext cx="781050" cy="1285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0.48775</cdr:y>
    </cdr:from>
    <cdr:to>
      <cdr:x>0.64025</cdr:x>
      <cdr:y>0.61925</cdr:y>
    </cdr:to>
    <cdr:sp>
      <cdr:nvSpPr>
        <cdr:cNvPr id="11" name="Line 11"/>
        <cdr:cNvSpPr>
          <a:spLocks/>
        </cdr:cNvSpPr>
      </cdr:nvSpPr>
      <cdr:spPr>
        <a:xfrm flipH="1">
          <a:off x="3209925" y="2152650"/>
          <a:ext cx="447675" cy="5810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0.61925</cdr:y>
    </cdr:from>
    <cdr:to>
      <cdr:x>0.562</cdr:x>
      <cdr:y>0.87375</cdr:y>
    </cdr:to>
    <cdr:sp>
      <cdr:nvSpPr>
        <cdr:cNvPr id="12" name="Line 12"/>
        <cdr:cNvSpPr>
          <a:spLocks/>
        </cdr:cNvSpPr>
      </cdr:nvSpPr>
      <cdr:spPr>
        <a:xfrm>
          <a:off x="3209925" y="2733675"/>
          <a:ext cx="0" cy="11239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0.55375</cdr:x>
      <cdr:y>0.348</cdr:y>
    </cdr:from>
    <cdr:to>
      <cdr:x>0.77775</cdr:x>
      <cdr:y>0.4885</cdr:y>
    </cdr:to>
    <cdr:sp>
      <cdr:nvSpPr>
        <cdr:cNvPr id="13" name="Text Box 13"/>
        <cdr:cNvSpPr txBox="1">
          <a:spLocks noChangeArrowheads="1"/>
        </cdr:cNvSpPr>
      </cdr:nvSpPr>
      <cdr:spPr>
        <a:xfrm>
          <a:off x="3162300" y="1533525"/>
          <a:ext cx="12858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Settling Time is the time
</a:t>
          </a:r>
          <a:r>
            <a: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required for the signal  to
</a:t>
          </a:r>
          <a:r>
            <a: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stay within </a:t>
          </a:r>
          <a:r>
            <a:rPr lang="en-US" cap="none" sz="825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±</a:t>
          </a:r>
          <a:r>
            <a: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10% of the
</a:t>
          </a:r>
          <a:r>
            <a: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steady state value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114300</xdr:rowOff>
    </xdr:from>
    <xdr:to>
      <xdr:col>12</xdr:col>
      <xdr:colOff>457200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5953125" y="114300"/>
        <a:ext cx="57245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24.421875" style="0" customWidth="1"/>
    <col min="2" max="2" width="10.28125" style="0" customWidth="1"/>
    <col min="3" max="3" width="13.140625" style="0" bestFit="1" customWidth="1"/>
    <col min="4" max="4" width="12.421875" style="22" bestFit="1" customWidth="1"/>
  </cols>
  <sheetData>
    <row r="1" ht="18">
      <c r="A1" s="1" t="s">
        <v>35</v>
      </c>
    </row>
    <row r="3" ht="18.75" thickBot="1">
      <c r="A3" s="1" t="s">
        <v>0</v>
      </c>
    </row>
    <row r="4" spans="1:4" ht="18">
      <c r="A4" s="2" t="s">
        <v>1</v>
      </c>
      <c r="B4" s="10">
        <v>0.5</v>
      </c>
      <c r="C4" s="10">
        <v>0.6</v>
      </c>
      <c r="D4" s="3"/>
    </row>
    <row r="5" spans="1:4" ht="21">
      <c r="A5" s="4" t="s">
        <v>5</v>
      </c>
      <c r="B5" s="11">
        <v>1</v>
      </c>
      <c r="C5" s="11">
        <v>1</v>
      </c>
      <c r="D5" s="5" t="s">
        <v>2</v>
      </c>
    </row>
    <row r="6" spans="1:5" ht="15.75">
      <c r="A6" s="23"/>
      <c r="B6" s="11"/>
      <c r="C6" s="11"/>
      <c r="D6" s="5"/>
      <c r="E6" s="12" t="s">
        <v>33</v>
      </c>
    </row>
    <row r="7" spans="1:5" ht="15.75">
      <c r="A7" s="6" t="s">
        <v>3</v>
      </c>
      <c r="B7" s="11">
        <v>2</v>
      </c>
      <c r="C7" s="28">
        <f>B7</f>
        <v>2</v>
      </c>
      <c r="D7" s="5"/>
      <c r="E7" s="12" t="s">
        <v>32</v>
      </c>
    </row>
    <row r="8" spans="1:5" ht="21">
      <c r="A8" s="4" t="s">
        <v>4</v>
      </c>
      <c r="B8" s="29">
        <f>IF(B4&lt;1,B5*SQRT(1-B4^2),0)</f>
        <v>0.8660254037844386</v>
      </c>
      <c r="C8" s="29">
        <f>IF(C4&lt;1,C5*SQRT(1-C4^2),0)</f>
        <v>0.8</v>
      </c>
      <c r="D8" s="5" t="s">
        <v>2</v>
      </c>
      <c r="E8" s="12" t="s">
        <v>34</v>
      </c>
    </row>
    <row r="9" spans="1:4" ht="15.75">
      <c r="A9" s="4" t="s">
        <v>12</v>
      </c>
      <c r="B9" s="29">
        <f>J30</f>
        <v>4.640000000000002</v>
      </c>
      <c r="C9" s="29">
        <f ca="1">INDIRECT(ADDRESS(ROW(B13)+MATCH(MAX(B14:B156),B14:B156,0),COLUMN(C13)))</f>
        <v>2.3200000000000007</v>
      </c>
      <c r="D9" s="5" t="s">
        <v>13</v>
      </c>
    </row>
    <row r="10" spans="1:4" ht="15.75">
      <c r="A10" s="26" t="s">
        <v>36</v>
      </c>
      <c r="B10" s="30">
        <f ca="1">INDIRECT(ADDRESS(ROW(D15)+MATCH(B7-0.1*B7,D14:D156),COLUMN($C14)))</f>
        <v>2.2400000000000007</v>
      </c>
      <c r="C10" s="30">
        <f ca="1">INDIRECT(ADDRESS(ROW(E15)+MATCH(C7-0.1*C7,E14:E156),COLUMN($C14)))</f>
        <v>2.480000000000001</v>
      </c>
      <c r="D10" s="27"/>
    </row>
    <row r="11" spans="1:4" ht="16.5" thickBot="1">
      <c r="A11" s="7" t="s">
        <v>8</v>
      </c>
      <c r="B11" s="31">
        <f>IF(B4&lt;1,0.04/B4/B5,0.1*B4/B5)</f>
        <v>0.08</v>
      </c>
      <c r="C11" s="31"/>
      <c r="D11" s="8" t="s">
        <v>13</v>
      </c>
    </row>
    <row r="13" spans="3:5" ht="12.75">
      <c r="C13" t="s">
        <v>6</v>
      </c>
      <c r="D13" t="s">
        <v>7</v>
      </c>
      <c r="E13" s="22"/>
    </row>
    <row r="14" spans="1:8" ht="12.75">
      <c r="A14">
        <f>IF(ABS((B$7-D14)/B$7/0.1)&gt;1,C14,0)</f>
        <v>0</v>
      </c>
      <c r="B14">
        <f>IF(ABS((C$7-E14)/C$7/0.1)&gt;1,D14,0)</f>
        <v>0</v>
      </c>
      <c r="C14">
        <v>0</v>
      </c>
      <c r="D14">
        <f>IF(B$4&lt;1,B$7-B$7*(EXP(-B$4*$B$5*($C14)))*((B$4/(1-B$4^2)^0.5)*SIN($B$5*($C14)*(1-B$4^2)^0.5)+COS(B$5*($C14)*(1-B$4^2)^0.5)),IF(B$4=1,B$7-B$7*(1+B$5*$C14)*EXP(-B$5*$C14),B$7+B$7*(((-B$4-SQRT(B$4^2-1))/(2*SQRT(B$4^2-1)))*EXP((-B$4+SQRT(B$4^2-1))*B$5*$C14)+((B$4-SQRT(B$4^2-1))/(2*SQRT(B$4^2-1)))*EXP((-B$4-SQRT(B$4^2-1))*B$5*$C14))))</f>
        <v>0</v>
      </c>
      <c r="E14">
        <f>IF(C$4&lt;1,C$7-C$7*(EXP(-C$4*C$5*($C14)))*((C$4/(1-C$4^2)^0.5)*SIN(C$5*($C14)*(1-C$4^2)^0.5)+COS(C$5*($C14)*(1-C$4^2)^0.5)),IF(C$4=1,C$7-C$7*(1+C$5*$C14)*EXP(-C$5*$C14),C$7+C$7*(((-C$4-SQRT(C$4^2-1))/(2*SQRT(C$4^2-1)))*EXP((-C$4+SQRT(C$4^2-1))*C$5*$C14)+((C$4-SQRT(C$4^2-1))/(2*SQRT(C$4^2-1)))*EXP((-C$4-SQRT(C$4^2-1))*C$5*$C14))))</f>
        <v>0</v>
      </c>
      <c r="G14">
        <f ca="1">INDIRECT(ADDRESS(ROW(E15)+MATCH(C7-0.1*C7,E14:E156),COLUMN($C14)))</f>
        <v>2.480000000000001</v>
      </c>
      <c r="H14">
        <f ca="1">INDIRECT(ADDRESS(ROW(B13)+MATCH(MAX(B14:B156),B14:B156,0),COLUMN(C13)))</f>
        <v>2.3200000000000007</v>
      </c>
    </row>
    <row r="15" spans="1:5" ht="12.75">
      <c r="A15">
        <f>IF(ABS((B$7-D15)/B$7/0.1)&gt;1,C15,0)</f>
        <v>0.08</v>
      </c>
      <c r="B15">
        <f>IF(ABS((C$7-E15)/C$7/0.1)&gt;1,C15,0)</f>
        <v>0.08</v>
      </c>
      <c r="C15">
        <f>C14+B$11</f>
        <v>0.08</v>
      </c>
      <c r="D15">
        <f>IF(B$4&lt;1,B$7-B$7*(EXP(-B$4*$B$5*($C15)))*((B$4/(1-B$4^2)^0.5)*SIN($B$5*($C15)*(1-B$4^2)^0.5)+COS(B$5*($C15)*(1-B$4^2)^0.5)),IF(B$4=1,B$7-B$7*(1+B$5*$C15)*EXP(-B$5*$C15),B$7+B$7*(((-B$4-SQRT(B$4^2-1))/(2*SQRT(B$4^2-1)))*EXP((-B$4+SQRT(B$4^2-1))*B$5*$C15)+((B$4-SQRT(B$4^2-1))/(2*SQRT(B$4^2-1)))*EXP((-B$4-SQRT(B$4^2-1))*B$5*$C15))))</f>
        <v>0.006229387218571469</v>
      </c>
      <c r="E15">
        <f>IF(C$4&lt;1,C$7-C$7*(EXP(-C$4*C$5*($C15)))*((C$4/(1-C$4^2)^0.5)*SIN(C$5*($C15)*(1-C$4^2)^0.5)+COS(C$5*($C15)*(1-C$4^2)^0.5)),IF(C$4=1,C$7-C$7*(1+C$5*$C15)*EXP(-C$5*$C15),C$7+C$7*(((-C$4-SQRT(C$4^2-1))/(2*SQRT(C$4^2-1)))*EXP((-C$4+SQRT(C$4^2-1))*C$5*$C15)+((C$4-SQRT(C$4^2-1))/(2*SQRT(C$4^2-1)))*EXP((-C$4-SQRT(C$4^2-1))*C$5*$C15))))</f>
        <v>0.00619673766610096</v>
      </c>
    </row>
    <row r="16" spans="1:5" ht="12.75">
      <c r="A16">
        <f>IF(ABS((B$7-D16)/B$7/0.1)&gt;1,C16,0)</f>
        <v>0.16</v>
      </c>
      <c r="B16">
        <f aca="true" t="shared" si="0" ref="B16:B79">IF(ABS((C$7-E16)/C$7/0.1)&gt;1,C16,0)</f>
        <v>0.16</v>
      </c>
      <c r="C16">
        <f>C15+B$11</f>
        <v>0.16</v>
      </c>
      <c r="D16">
        <f>IF(B$4&lt;1,B$7-B$7*(EXP(-B$4*$B$5*($C16)))*((B$4/(1-B$4^2)^0.5)*SIN($B$5*($C16)*(1-B$4^2)^0.5)+COS(B$5*($C16)*(1-B$4^2)^0.5)),IF(B$4=1,B$7-B$7*(1+B$5*$C16)*EXP(-B$5*$C16),B$7+B$7*(((-B$4-SQRT(B$4^2-1))/(2*SQRT(B$4^2-1)))*EXP((-B$4+SQRT(B$4^2-1))*B$5*$C16)+((B$4-SQRT(B$4^2-1))/(2*SQRT(B$4^2-1)))*EXP((-B$4-SQRT(B$4^2-1))*B$5*$C16))))</f>
        <v>0.024236367710881446</v>
      </c>
      <c r="E16">
        <f>IF(C$4&lt;1,C$7-C$7*(EXP(-C$4*C$5*($C16)))*((C$4/(1-C$4^2)^0.5)*SIN(C$5*($C16)*(1-C$4^2)^0.5)+COS(C$5*($C16)*(1-C$4^2)^0.5)),IF(C$4=1,C$7-C$7*(1+C$5*$C16)*EXP(-C$5*$C16),C$7+C$7*(((-C$4-SQRT(C$4^2-1))/(2*SQRT(C$4^2-1)))*EXP((-C$4+SQRT(C$4^2-1))*C$5*$C16)+((C$4-SQRT(C$4^2-1))/(2*SQRT(C$4^2-1)))*EXP((-C$4-SQRT(C$4^2-1))*C$5*$C16))))</f>
        <v>0.023986747067810565</v>
      </c>
    </row>
    <row r="17" spans="1:5" ht="12.75">
      <c r="A17">
        <f>IF(ABS((B$7-D17)/B$7/0.1)&gt;1,C17,0)</f>
        <v>0.24</v>
      </c>
      <c r="B17">
        <f t="shared" si="0"/>
        <v>0.24</v>
      </c>
      <c r="C17">
        <f>C16+B$11</f>
        <v>0.24</v>
      </c>
      <c r="D17">
        <f>IF(B$4&lt;1,B$7-B$7*(EXP(-B$4*$B$5*($C17)))*((B$4/(1-B$4^2)^0.5)*SIN($B$5*($C17)*(1-B$4^2)^0.5)+COS(B$5*($C17)*(1-B$4^2)^0.5)),IF(B$4=1,B$7-B$7*(1+B$5*$C17)*EXP(-B$5*$C17),B$7+B$7*(((-B$4-SQRT(B$4^2-1))/(2*SQRT(B$4^2-1)))*EXP((-B$4+SQRT(B$4^2-1))*B$5*$C17)+((B$4-SQRT(B$4^2-1))/(2*SQRT(B$4^2-1)))*EXP((-B$4-SQRT(B$4^2-1))*B$5*$C17))))</f>
        <v>0.053004740729855726</v>
      </c>
      <c r="E17">
        <f>IF(C$4&lt;1,C$7-C$7*(EXP(-C$4*C$5*($C17)))*((C$4/(1-C$4^2)^0.5)*SIN(C$5*($C17)*(1-C$4^2)^0.5)+COS(C$5*($C17)*(1-C$4^2)^0.5)),IF(C$4=1,C$7-C$7*(1+C$5*$C17)*EXP(-C$5*$C17),C$7+C$7*(((-C$4-SQRT(C$4^2-1))/(2*SQRT(C$4^2-1)))*EXP((-C$4+SQRT(C$4^2-1))*C$5*$C17)+((C$4-SQRT(C$4^2-1))/(2*SQRT(C$4^2-1)))*EXP((-C$4-SQRT(C$4^2-1))*C$5*$C17))))</f>
        <v>0.052200322813863886</v>
      </c>
    </row>
    <row r="18" spans="1:5" ht="12.75">
      <c r="A18">
        <f>IF(ABS((B$7-D18)/B$7/0.1)&gt;1,C18,0)</f>
        <v>0.32</v>
      </c>
      <c r="B18">
        <f t="shared" si="0"/>
        <v>0.32</v>
      </c>
      <c r="C18">
        <f>C17+B$11</f>
        <v>0.32</v>
      </c>
      <c r="D18">
        <f>IF(B$4&lt;1,B$7-B$7*(EXP(-B$4*$B$5*($C18)))*((B$4/(1-B$4^2)^0.5)*SIN($B$5*($C18)*(1-B$4^2)^0.5)+COS(B$5*($C18)*(1-B$4^2)^0.5)),IF(B$4=1,B$7-B$7*(1+B$5*$C18)*EXP(-B$5*$C18),B$7+B$7*(((-B$4-SQRT(B$4^2-1))/(2*SQRT(B$4^2-1)))*EXP((-B$4+SQRT(B$4^2-1))*B$5*$C18)+((B$4-SQRT(B$4^2-1))/(2*SQRT(B$4^2-1)))*EXP((-B$4-SQRT(B$4^2-1))*B$5*$C18))))</f>
        <v>0.09153028003067387</v>
      </c>
      <c r="E18">
        <f>IF(C$4&lt;1,C$7-C$7*(EXP(-C$4*C$5*($C18)))*((C$4/(1-C$4^2)^0.5)*SIN(C$5*($C18)*(1-C$4^2)^0.5)+COS(C$5*($C18)*(1-C$4^2)^0.5)),IF(C$4=1,C$7-C$7*(1+C$5*$C18)*EXP(-C$5*$C18),C$7+C$7*(((-C$4-SQRT(C$4^2-1))/(2*SQRT(C$4^2-1)))*EXP((-C$4+SQRT(C$4^2-1))*C$5*$C18)+((C$4-SQRT(C$4^2-1))/(2*SQRT(C$4^2-1)))*EXP((-C$4-SQRT(C$4^2-1))*C$5*$C18))))</f>
        <v>0.08971125479902842</v>
      </c>
    </row>
    <row r="19" spans="1:5" ht="12.75">
      <c r="A19">
        <f>IF(ABS((B$7-D19)/B$7/0.1)&gt;1,C19,0)</f>
        <v>0.4</v>
      </c>
      <c r="B19">
        <f t="shared" si="0"/>
        <v>0.4</v>
      </c>
      <c r="C19">
        <f>C18+B$11</f>
        <v>0.4</v>
      </c>
      <c r="D19">
        <f>IF(B$4&lt;1,B$7-B$7*(EXP(-B$4*$B$5*($C19)))*((B$4/(1-B$4^2)^0.5)*SIN($B$5*($C19)*(1-B$4^2)^0.5)+COS(B$5*($C19)*(1-B$4^2)^0.5)),IF(B$4=1,B$7-B$7*(1+B$5*$C19)*EXP(-B$5*$C19),B$7+B$7*(((-B$4-SQRT(B$4^2-1))/(2*SQRT(B$4^2-1)))*EXP((-B$4+SQRT(B$4^2-1))*B$5*$C19)+((B$4-SQRT(B$4^2-1))/(2*SQRT(B$4^2-1)))*EXP((-B$4-SQRT(B$4^2-1))*B$5*$C19))))</f>
        <v>0.13882598662072643</v>
      </c>
      <c r="E19">
        <f>IF(C$4&lt;1,C$7-C$7*(EXP(-C$4*C$5*($C19)))*((C$4/(1-C$4^2)^0.5)*SIN(C$5*($C19)*(1-C$4^2)^0.5)+COS(C$5*($C19)*(1-C$4^2)^0.5)),IF(C$4=1,C$7-C$7*(1+C$5*$C19)*EXP(-C$5*$C19),C$7+C$7*(((-C$4-SQRT(C$4^2-1))/(2*SQRT(C$4^2-1)))*EXP((-C$4+SQRT(C$4^2-1))*C$5*$C19)+((C$4-SQRT(C$4^2-1))/(2*SQRT(C$4^2-1)))*EXP((-C$4-SQRT(C$4^2-1))*C$5*$C19))))</f>
        <v>0.13543971573960945</v>
      </c>
    </row>
    <row r="20" spans="1:5" ht="12.75">
      <c r="A20">
        <f>IF(ABS((B$7-D20)/B$7/0.1)&gt;1,C20,0)</f>
        <v>0.48000000000000004</v>
      </c>
      <c r="B20">
        <f t="shared" si="0"/>
        <v>0.48000000000000004</v>
      </c>
      <c r="C20">
        <f>C19+B$11</f>
        <v>0.48000000000000004</v>
      </c>
      <c r="D20">
        <f>IF(B$4&lt;1,B$7-B$7*(EXP(-B$4*$B$5*($C20)))*((B$4/(1-B$4^2)^0.5)*SIN($B$5*($C20)*(1-B$4^2)^0.5)+COS(B$5*($C20)*(1-B$4^2)^0.5)),IF(B$4=1,B$7-B$7*(1+B$5*$C20)*EXP(-B$5*$C20),B$7+B$7*(((-B$4-SQRT(B$4^2-1))/(2*SQRT(B$4^2-1)))*EXP((-B$4+SQRT(B$4^2-1))*B$5*$C20)+((B$4-SQRT(B$4^2-1))/(2*SQRT(B$4^2-1)))*EXP((-B$4-SQRT(B$4^2-1))*B$5*$C20))))</f>
        <v>0.19392683175593128</v>
      </c>
      <c r="E20">
        <f>IF(C$4&lt;1,C$7-C$7*(EXP(-C$4*C$5*($C20)))*((C$4/(1-C$4^2)^0.5)*SIN(C$5*($C20)*(1-C$4^2)^0.5)+COS(C$5*($C20)*(1-C$4^2)^0.5)),IF(C$4=1,C$7-C$7*(1+C$5*$C20)*EXP(-C$5*$C20),C$7+C$7*(((-C$4-SQRT(C$4^2-1))/(2*SQRT(C$4^2-1)))*EXP((-C$4+SQRT(C$4^2-1))*C$5*$C20)+((C$4-SQRT(C$4^2-1))/(2*SQRT(C$4^2-1)))*EXP((-C$4-SQRT(C$4^2-1))*C$5*$C20))))</f>
        <v>0.18835460149996974</v>
      </c>
    </row>
    <row r="21" spans="1:5" ht="12.75">
      <c r="A21">
        <f>IF(ABS((B$7-D21)/B$7/0.1)&gt;1,C21,0)</f>
        <v>0.56</v>
      </c>
      <c r="B21">
        <f t="shared" si="0"/>
        <v>0.56</v>
      </c>
      <c r="C21">
        <f>C20+B$11</f>
        <v>0.56</v>
      </c>
      <c r="D21">
        <f>IF(B$4&lt;1,B$7-B$7*(EXP(-B$4*$B$5*($C21)))*((B$4/(1-B$4^2)^0.5)*SIN($B$5*($C21)*(1-B$4^2)^0.5)+COS(B$5*($C21)*(1-B$4^2)^0.5)),IF(B$4=1,B$7-B$7*(1+B$5*$C21)*EXP(-B$5*$C21),B$7+B$7*(((-B$4-SQRT(B$4^2-1))/(2*SQRT(B$4^2-1)))*EXP((-B$4+SQRT(B$4^2-1))*B$5*$C21)+((B$4-SQRT(B$4^2-1))/(2*SQRT(B$4^2-1)))*EXP((-B$4-SQRT(B$4^2-1))*B$5*$C21))))</f>
        <v>0.2558940002179739</v>
      </c>
      <c r="E21">
        <f>IF(C$4&lt;1,C$7-C$7*(EXP(-C$4*C$5*($C21)))*((C$4/(1-C$4^2)^0.5)*SIN(C$5*($C21)*(1-C$4^2)^0.5)+COS(C$5*($C21)*(1-C$4^2)^0.5)),IF(C$4=1,C$7-C$7*(1+C$5*$C21)*EXP(-C$5*$C21),C$7+C$7*(((-C$4-SQRT(C$4^2-1))/(2*SQRT(C$4^2-1)))*EXP((-C$4+SQRT(C$4^2-1))*C$5*$C21)+((C$4-SQRT(C$4^2-1))/(2*SQRT(C$4^2-1)))*EXP((-C$4-SQRT(C$4^2-1))*C$5*$C21))))</f>
        <v>0.2474753600253916</v>
      </c>
    </row>
    <row r="22" spans="1:5" ht="12.75">
      <c r="A22">
        <f>IF(ABS((B$7-D22)/B$7/0.1)&gt;1,C22,0)</f>
        <v>0.64</v>
      </c>
      <c r="B22">
        <f t="shared" si="0"/>
        <v>0.64</v>
      </c>
      <c r="C22">
        <f>C21+B$11</f>
        <v>0.64</v>
      </c>
      <c r="D22">
        <f>IF(B$4&lt;1,B$7-B$7*(EXP(-B$4*$B$5*($C22)))*((B$4/(1-B$4^2)^0.5)*SIN($B$5*($C22)*(1-B$4^2)^0.5)+COS(B$5*($C22)*(1-B$4^2)^0.5)),IF(B$4=1,B$7-B$7*(1+B$5*$C22)*EXP(-B$5*$C22),B$7+B$7*(((-B$4-SQRT(B$4^2-1))/(2*SQRT(B$4^2-1)))*EXP((-B$4+SQRT(B$4^2-1))*B$5*$C22)+((B$4-SQRT(B$4^2-1))/(2*SQRT(B$4^2-1)))*EXP((-B$4-SQRT(B$4^2-1))*B$5*$C22))))</f>
        <v>0.32381864620751966</v>
      </c>
      <c r="E22">
        <f>IF(C$4&lt;1,C$7-C$7*(EXP(-C$4*C$5*($C22)))*((C$4/(1-C$4^2)^0.5)*SIN(C$5*($C22)*(1-C$4^2)^0.5)+COS(C$5*($C22)*(1-C$4^2)^0.5)),IF(C$4=1,C$7-C$7*(1+C$5*$C22)*EXP(-C$5*$C22),C$7+C$7*(((-C$4-SQRT(C$4^2-1))/(2*SQRT(C$4^2-1)))*EXP((-C$4+SQRT(C$4^2-1))*C$5*$C22)+((C$4-SQRT(C$4^2-1))/(2*SQRT(C$4^2-1)))*EXP((-C$4-SQRT(C$4^2-1))*C$5*$C22))))</f>
        <v>0.31187334453727167</v>
      </c>
    </row>
    <row r="23" spans="1:5" ht="12.75">
      <c r="A23">
        <f>IF(ABS((B$7-D23)/B$7/0.1)&gt;1,C23,0)</f>
        <v>0.72</v>
      </c>
      <c r="B23">
        <f t="shared" si="0"/>
        <v>0.72</v>
      </c>
      <c r="C23">
        <f>C22+B$11</f>
        <v>0.72</v>
      </c>
      <c r="D23">
        <f>IF(B$4&lt;1,B$7-B$7*(EXP(-B$4*$B$5*($C23)))*((B$4/(1-B$4^2)^0.5)*SIN($B$5*($C23)*(1-B$4^2)^0.5)+COS(B$5*($C23)*(1-B$4^2)^0.5)),IF(B$4=1,B$7-B$7*(1+B$5*$C23)*EXP(-B$5*$C23),B$7+B$7*(((-B$4-SQRT(B$4^2-1))/(2*SQRT(B$4^2-1)))*EXP((-B$4+SQRT(B$4^2-1))*B$5*$C23)+((B$4-SQRT(B$4^2-1))/(2*SQRT(B$4^2-1)))*EXP((-B$4-SQRT(B$4^2-1))*B$5*$C23))))</f>
        <v>0.39682517623624247</v>
      </c>
      <c r="E23">
        <f>IF(C$4&lt;1,C$7-C$7*(EXP(-C$4*C$5*($C23)))*((C$4/(1-C$4^2)^0.5)*SIN(C$5*($C23)*(1-C$4^2)^0.5)+COS(C$5*($C23)*(1-C$4^2)^0.5)),IF(C$4=1,C$7-C$7*(1+C$5*$C23)*EXP(-C$5*$C23),C$7+C$7*(((-C$4-SQRT(C$4^2-1))/(2*SQRT(C$4^2-1)))*EXP((-C$4+SQRT(C$4^2-1))*C$5*$C23)+((C$4-SQRT(C$4^2-1))/(2*SQRT(C$4^2-1)))*EXP((-C$4-SQRT(C$4^2-1))*C$5*$C23))))</f>
        <v>0.38067272628443094</v>
      </c>
    </row>
    <row r="24" spans="1:5" ht="12.75">
      <c r="A24">
        <f>IF(ABS((B$7-D24)/B$7/0.1)&gt;1,C24,0)</f>
        <v>0.7999999999999999</v>
      </c>
      <c r="B24">
        <f t="shared" si="0"/>
        <v>0.7999999999999999</v>
      </c>
      <c r="C24">
        <f>C23+B$11</f>
        <v>0.7999999999999999</v>
      </c>
      <c r="D24">
        <f>IF(B$4&lt;1,B$7-B$7*(EXP(-B$4*$B$5*($C24)))*((B$4/(1-B$4^2)^0.5)*SIN($B$5*($C24)*(1-B$4^2)^0.5)+COS(B$5*($C24)*(1-B$4^2)^0.5)),IF(B$4=1,B$7-B$7*(1+B$5*$C24)*EXP(-B$5*$C24),B$7+B$7*(((-B$4-SQRT(B$4^2-1))/(2*SQRT(B$4^2-1)))*EXP((-B$4+SQRT(B$4^2-1))*B$5*$C24)+((B$4-SQRT(B$4^2-1))/(2*SQRT(B$4^2-1)))*EXP((-B$4-SQRT(B$4^2-1))*B$5*$C24))))</f>
        <v>0.4740740752024264</v>
      </c>
      <c r="E24">
        <f>IF(C$4&lt;1,C$7-C$7*(EXP(-C$4*C$5*($C24)))*((C$4/(1-C$4^2)^0.5)*SIN(C$5*($C24)*(1-C$4^2)^0.5)+COS(C$5*($C24)*(1-C$4^2)^0.5)),IF(C$4=1,C$7-C$7*(1+C$5*$C24)*EXP(-C$5*$C24),C$7+C$7*(((-C$4-SQRT(C$4^2-1))/(2*SQRT(C$4^2-1)))*EXP((-C$4+SQRT(C$4^2-1))*C$5*$C24)+((C$4-SQRT(C$4^2-1))/(2*SQRT(C$4^2-1)))*EXP((-C$4-SQRT(C$4^2-1))*C$5*$C24))))</f>
        <v>0.4530510016000009</v>
      </c>
    </row>
    <row r="25" spans="1:5" ht="12.75">
      <c r="A25">
        <f>IF(ABS((B$7-D25)/B$7/0.1)&gt;1,C25,0)</f>
        <v>0.8799999999999999</v>
      </c>
      <c r="B25">
        <f t="shared" si="0"/>
        <v>0.8799999999999999</v>
      </c>
      <c r="C25">
        <f>C24+B$11</f>
        <v>0.8799999999999999</v>
      </c>
      <c r="D25">
        <f>IF(B$4&lt;1,B$7-B$7*(EXP(-B$4*$B$5*($C25)))*((B$4/(1-B$4^2)^0.5)*SIN($B$5*($C25)*(1-B$4^2)^0.5)+COS(B$5*($C25)*(1-B$4^2)^0.5)),IF(B$4=1,B$7-B$7*(1+B$5*$C25)*EXP(-B$5*$C25),B$7+B$7*(((-B$4-SQRT(B$4^2-1))/(2*SQRT(B$4^2-1)))*EXP((-B$4+SQRT(B$4^2-1))*B$5*$C25)+((B$4-SQRT(B$4^2-1))/(2*SQRT(B$4^2-1)))*EXP((-B$4-SQRT(B$4^2-1))*B$5*$C25))))</f>
        <v>0.5547642933988126</v>
      </c>
      <c r="E25">
        <f>IF(C$4&lt;1,C$7-C$7*(EXP(-C$4*C$5*($C25)))*((C$4/(1-C$4^2)^0.5)*SIN(C$5*($C25)*(1-C$4^2)^0.5)+COS(C$5*($C25)*(1-C$4^2)^0.5)),IF(C$4=1,C$7-C$7*(1+C$5*$C25)*EXP(-C$5*$C25),C$7+C$7*(((-C$4-SQRT(C$4^2-1))/(2*SQRT(C$4^2-1)))*EXP((-C$4+SQRT(C$4^2-1))*C$5*$C25)+((C$4-SQRT(C$4^2-1))/(2*SQRT(C$4^2-1)))*EXP((-C$4-SQRT(C$4^2-1))*C$5*$C25))))</f>
        <v>0.528239127306908</v>
      </c>
    </row>
    <row r="26" spans="1:5" ht="12.75">
      <c r="A26">
        <f>IF(ABS((B$7-D26)/B$7/0.1)&gt;1,C26,0)</f>
        <v>0.9599999999999999</v>
      </c>
      <c r="B26">
        <f t="shared" si="0"/>
        <v>0.9599999999999999</v>
      </c>
      <c r="C26">
        <f>C25+B$11</f>
        <v>0.9599999999999999</v>
      </c>
      <c r="D26">
        <f>IF(B$4&lt;1,B$7-B$7*(EXP(-B$4*$B$5*($C26)))*((B$4/(1-B$4^2)^0.5)*SIN($B$5*($C26)*(1-B$4^2)^0.5)+COS(B$5*($C26)*(1-B$4^2)^0.5)),IF(B$4=1,B$7-B$7*(1+B$5*$C26)*EXP(-B$5*$C26),B$7+B$7*(((-B$4-SQRT(B$4^2-1))/(2*SQRT(B$4^2-1)))*EXP((-B$4+SQRT(B$4^2-1))*B$5*$C26)+((B$4-SQRT(B$4^2-1))/(2*SQRT(B$4^2-1)))*EXP((-B$4-SQRT(B$4^2-1))*B$5*$C26))))</f>
        <v>0.6381352135358946</v>
      </c>
      <c r="E26">
        <f>IF(C$4&lt;1,C$7-C$7*(EXP(-C$4*C$5*($C26)))*((C$4/(1-C$4^2)^0.5)*SIN(C$5*($C26)*(1-C$4^2)^0.5)+COS(C$5*($C26)*(1-C$4^2)^0.5)),IF(C$4=1,C$7-C$7*(1+C$5*$C26)*EXP(-C$5*$C26),C$7+C$7*(((-C$4-SQRT(C$4^2-1))/(2*SQRT(C$4^2-1)))*EXP((-C$4+SQRT(C$4^2-1))*C$5*$C26)+((C$4-SQRT(C$4^2-1))/(2*SQRT(C$4^2-1)))*EXP((-C$4-SQRT(C$4^2-1))*C$5*$C26))))</f>
        <v>0.60552131766558</v>
      </c>
    </row>
    <row r="27" spans="1:5" ht="12.75">
      <c r="A27">
        <f>IF(ABS((B$7-D27)/B$7/0.1)&gt;1,C27,0)</f>
        <v>1.0399999999999998</v>
      </c>
      <c r="B27">
        <f t="shared" si="0"/>
        <v>1.0399999999999998</v>
      </c>
      <c r="C27">
        <f>C26+B$11</f>
        <v>1.0399999999999998</v>
      </c>
      <c r="D27">
        <f>IF(B$4&lt;1,B$7-B$7*(EXP(-B$4*$B$5*($C27)))*((B$4/(1-B$4^2)^0.5)*SIN($B$5*($C27)*(1-B$4^2)^0.5)+COS(B$5*($C27)*(1-B$4^2)^0.5)),IF(B$4=1,B$7-B$7*(1+B$5*$C27)*EXP(-B$5*$C27),B$7+B$7*(((-B$4-SQRT(B$4^2-1))/(2*SQRT(B$4^2-1)))*EXP((-B$4+SQRT(B$4^2-1))*B$5*$C27)+((B$4-SQRT(B$4^2-1))/(2*SQRT(B$4^2-1)))*EXP((-B$4-SQRT(B$4^2-1))*B$5*$C27))))</f>
        <v>0.723468217978509</v>
      </c>
      <c r="E27">
        <f>IF(C$4&lt;1,C$7-C$7*(EXP(-C$4*C$5*($C27)))*((C$4/(1-C$4^2)^0.5)*SIN(C$5*($C27)*(1-C$4^2)^0.5)+COS(C$5*($C27)*(1-C$4^2)^0.5)),IF(C$4=1,C$7-C$7*(1+C$5*$C27)*EXP(-C$5*$C27),C$7+C$7*(((-C$4-SQRT(C$4^2-1))/(2*SQRT(C$4^2-1)))*EXP((-C$4+SQRT(C$4^2-1))*C$5*$C27)+((C$4-SQRT(C$4^2-1))/(2*SQRT(C$4^2-1)))*EXP((-C$4-SQRT(C$4^2-1))*C$5*$C27))))</f>
        <v>0.6842345350833825</v>
      </c>
    </row>
    <row r="28" spans="1:11" ht="12.75">
      <c r="A28">
        <f>IF(ABS((B$7-D28)/B$7/0.1)&gt;1,C28,0)</f>
        <v>1.1199999999999999</v>
      </c>
      <c r="B28">
        <f t="shared" si="0"/>
        <v>1.1199999999999999</v>
      </c>
      <c r="C28">
        <f>C27+B$11</f>
        <v>1.1199999999999999</v>
      </c>
      <c r="D28">
        <f>IF(B$4&lt;1,B$7-B$7*(EXP(-B$4*$B$5*($C28)))*((B$4/(1-B$4^2)^0.5)*SIN($B$5*($C28)*(1-B$4^2)^0.5)+COS(B$5*($C28)*(1-B$4^2)^0.5)),IF(B$4=1,B$7-B$7*(1+B$5*$C28)*EXP(-B$5*$C28),B$7+B$7*(((-B$4-SQRT(B$4^2-1))/(2*SQRT(B$4^2-1)))*EXP((-B$4+SQRT(B$4^2-1))*B$5*$C28)+((B$4-SQRT(B$4^2-1))/(2*SQRT(B$4^2-1)))*EXP((-B$4-SQRT(B$4^2-1))*B$5*$C28))))</f>
        <v>0.8100878772983262</v>
      </c>
      <c r="E28">
        <f>IF(C$4&lt;1,C$7-C$7*(EXP(-C$4*C$5*($C28)))*((C$4/(1-C$4^2)^0.5)*SIN(C$5*($C28)*(1-C$4^2)^0.5)+COS(C$5*($C28)*(1-C$4^2)^0.5)),IF(C$4=1,C$7-C$7*(1+C$5*$C28)*EXP(-C$5*$C28),C$7+C$7*(((-C$4-SQRT(C$4^2-1))/(2*SQRT(C$4^2-1)))*EXP((-C$4+SQRT(C$4^2-1))*C$5*$C28)+((C$4-SQRT(C$4^2-1))/(2*SQRT(C$4^2-1)))*EXP((-C$4-SQRT(C$4^2-1))*C$5*$C28))))</f>
        <v>0.7637677057238443</v>
      </c>
      <c r="F28" s="9" t="s">
        <v>11</v>
      </c>
      <c r="G28" s="9">
        <v>0.9</v>
      </c>
      <c r="H28" s="9">
        <v>1.1</v>
      </c>
      <c r="I28" s="9"/>
      <c r="J28" s="9" t="s">
        <v>12</v>
      </c>
      <c r="K28" s="9"/>
    </row>
    <row r="29" spans="1:11" ht="12.75">
      <c r="A29">
        <f>IF(ABS((B$7-D29)/B$7/0.1)&gt;1,C29,0)</f>
        <v>1.2</v>
      </c>
      <c r="B29">
        <f t="shared" si="0"/>
        <v>1.2</v>
      </c>
      <c r="C29">
        <f>C28+B$11</f>
        <v>1.2</v>
      </c>
      <c r="D29">
        <f>IF(B$4&lt;1,B$7-B$7*(EXP(-B$4*$B$5*($C29)))*((B$4/(1-B$4^2)^0.5)*SIN($B$5*($C29)*(1-B$4^2)^0.5)+COS(B$5*($C29)*(1-B$4^2)^0.5)),IF(B$4=1,B$7-B$7*(1+B$5*$C29)*EXP(-B$5*$C29),B$7+B$7*(((-B$4-SQRT(B$4^2-1))/(2*SQRT(B$4^2-1)))*EXP((-B$4+SQRT(B$4^2-1))*B$5*$C29)+((B$4-SQRT(B$4^2-1))/(2*SQRT(B$4^2-1)))*EXP((-B$4-SQRT(B$4^2-1))*B$5*$C29))))</f>
        <v>0.897362781950346</v>
      </c>
      <c r="E29">
        <f>IF(C$4&lt;1,C$7-C$7*(EXP(-C$4*C$5*($C29)))*((C$4/(1-C$4^2)^0.5)*SIN(C$5*($C29)*(1-C$4^2)^0.5)+COS(C$5*($C29)*(1-C$4^2)^0.5)),IF(C$4=1,C$7-C$7*(1+C$5*$C29)*EXP(-C$5*$C29),C$7+C$7*(((-C$4-SQRT(C$4^2-1))/(2*SQRT(C$4^2-1)))*EXP((-C$4+SQRT(C$4^2-1))*C$5*$C29)+((C$4-SQRT(C$4^2-1))/(2*SQRT(C$4^2-1)))*EXP((-C$4-SQRT(C$4^2-1))*C$5*$C29))))</f>
        <v>0.8435606899813533</v>
      </c>
      <c r="F29" s="9" t="s">
        <v>9</v>
      </c>
      <c r="G29" s="9" t="s">
        <v>10</v>
      </c>
      <c r="H29" s="9"/>
      <c r="I29" s="9"/>
      <c r="J29" s="9" t="s">
        <v>9</v>
      </c>
      <c r="K29" s="9" t="s">
        <v>10</v>
      </c>
    </row>
    <row r="30" spans="1:11" ht="12.75">
      <c r="A30">
        <f>IF(ABS((B$7-D30)/B$7/0.1)&gt;1,C30,0)</f>
        <v>1.28</v>
      </c>
      <c r="B30">
        <f t="shared" si="0"/>
        <v>1.28</v>
      </c>
      <c r="C30">
        <f>C29+B$11</f>
        <v>1.28</v>
      </c>
      <c r="D30">
        <f>IF(B$4&lt;1,B$7-B$7*(EXP(-B$4*$B$5*($C30)))*((B$4/(1-B$4^2)^0.5)*SIN($B$5*($C30)*(1-B$4^2)^0.5)+COS(B$5*($C30)*(1-B$4^2)^0.5)),IF(B$4=1,B$7-B$7*(1+B$5*$C30)*EXP(-B$5*$C30),B$7+B$7*(((-B$4-SQRT(B$4^2-1))/(2*SQRT(B$4^2-1)))*EXP((-B$4+SQRT(B$4^2-1))*B$5*$C30)+((B$4-SQRT(B$4^2-1))/(2*SQRT(B$4^2-1)))*EXP((-B$4-SQRT(B$4^2-1))*B$5*$C30))))</f>
        <v>0.9847060393986613</v>
      </c>
      <c r="E30">
        <f>IF(C$4&lt;1,C$7-C$7*(EXP(-C$4*C$5*($C30)))*((C$4/(1-C$4^2)^0.5)*SIN(C$5*($C30)*(1-C$4^2)^0.5)+COS(C$5*($C30)*(1-C$4^2)^0.5)),IF(C$4=1,C$7-C$7*(1+C$5*$C30)*EXP(-C$5*$C30),C$7+C$7*(((-C$4-SQRT(C$4^2-1))/(2*SQRT(C$4^2-1)))*EXP((-C$4+SQRT(C$4^2-1))*C$5*$C30)+((C$4-SQRT(C$4^2-1))/(2*SQRT(C$4^2-1)))*EXP((-C$4-SQRT(C$4^2-1))*C$5*$C30))))</f>
        <v>0.9231030365391806</v>
      </c>
      <c r="F30" s="9">
        <f>0</f>
        <v>0</v>
      </c>
      <c r="G30" s="9">
        <f>G$28*$B$7</f>
        <v>1.8</v>
      </c>
      <c r="H30" s="9">
        <f>H$28*$B$7</f>
        <v>2.2</v>
      </c>
      <c r="I30" s="9"/>
      <c r="J30" s="9">
        <f ca="1">INDIRECT(ADDRESS(ROW(A13)+MATCH(MAX(A14:A156),A14:A156,0),COLUMN(C13)))</f>
        <v>4.640000000000002</v>
      </c>
      <c r="K30" s="9">
        <f ca="1">INDIRECT(ADDRESS(ROW(A14)+MATCH(MAX(A14:A156),A14:A156,0),COLUMN(D14)))</f>
        <v>2.198884546436031</v>
      </c>
    </row>
    <row r="31" spans="1:11" ht="12.75">
      <c r="A31">
        <f>IF(ABS((B$7-D31)/B$7/0.1)&gt;1,C31,0)</f>
        <v>1.36</v>
      </c>
      <c r="B31">
        <f t="shared" si="0"/>
        <v>1.36</v>
      </c>
      <c r="C31">
        <f>C30+B$11</f>
        <v>1.36</v>
      </c>
      <c r="D31">
        <f>IF(B$4&lt;1,B$7-B$7*(EXP(-B$4*$B$5*($C31)))*((B$4/(1-B$4^2)^0.5)*SIN($B$5*($C31)*(1-B$4^2)^0.5)+COS(B$5*($C31)*(1-B$4^2)^0.5)),IF(B$4=1,B$7-B$7*(1+B$5*$C31)*EXP(-B$5*$C31),B$7+B$7*(((-B$4-SQRT(B$4^2-1))/(2*SQRT(B$4^2-1)))*EXP((-B$4+SQRT(B$4^2-1))*B$5*$C31)+((B$4-SQRT(B$4^2-1))/(2*SQRT(B$4^2-1)))*EXP((-B$4-SQRT(B$4^2-1))*B$5*$C31))))</f>
        <v>1.0715754593569369</v>
      </c>
      <c r="E31">
        <f>IF(C$4&lt;1,C$7-C$7*(EXP(-C$4*C$5*($C31)))*((C$4/(1-C$4^2)^0.5)*SIN(C$5*($C31)*(1-C$4^2)^0.5)+COS(C$5*($C31)*(1-C$4^2)^0.5)),IF(C$4=1,C$7-C$7*(1+C$5*$C31)*EXP(-C$5*$C31),C$7+C$7*(((-C$4-SQRT(C$4^2-1))/(2*SQRT(C$4^2-1)))*EXP((-C$4+SQRT(C$4^2-1))*C$5*$C31)+((C$4-SQRT(C$4^2-1))/(2*SQRT(C$4^2-1)))*EXP((-C$4-SQRT(C$4^2-1))*C$5*$C31))))</f>
        <v>1.0019325474199243</v>
      </c>
      <c r="F31" s="9">
        <f>MAX(C14:C156)</f>
        <v>11.360000000000008</v>
      </c>
      <c r="G31" s="9">
        <f>G$28*$B$7</f>
        <v>1.8</v>
      </c>
      <c r="H31" s="9">
        <f>H$28*$B$7</f>
        <v>2.2</v>
      </c>
      <c r="I31" s="9"/>
      <c r="J31" s="9">
        <f>J30</f>
        <v>4.640000000000002</v>
      </c>
      <c r="K31" s="9">
        <v>0</v>
      </c>
    </row>
    <row r="32" spans="1:11" ht="12.75">
      <c r="A32">
        <f>IF(ABS((B$7-D32)/B$7/0.1)&gt;1,C32,0)</f>
        <v>1.4400000000000002</v>
      </c>
      <c r="B32">
        <f t="shared" si="0"/>
        <v>1.4400000000000002</v>
      </c>
      <c r="C32">
        <f>C31+B$11</f>
        <v>1.4400000000000002</v>
      </c>
      <c r="D32">
        <f>IF(B$4&lt;1,B$7-B$7*(EXP(-B$4*$B$5*($C32)))*((B$4/(1-B$4^2)^0.5)*SIN($B$5*($C32)*(1-B$4^2)^0.5)+COS(B$5*($C32)*(1-B$4^2)^0.5)),IF(B$4=1,B$7-B$7*(1+B$5*$C32)*EXP(-B$5*$C32),B$7+B$7*(((-B$4-SQRT(B$4^2-1))/(2*SQRT(B$4^2-1)))*EXP((-B$4+SQRT(B$4^2-1))*B$5*$C32)+((B$4-SQRT(B$4^2-1))/(2*SQRT(B$4^2-1)))*EXP((-B$4-SQRT(B$4^2-1))*B$5*$C32))))</f>
        <v>1.1574734499837365</v>
      </c>
      <c r="E32">
        <f>IF(C$4&lt;1,C$7-C$7*(EXP(-C$4*C$5*($C32)))*((C$4/(1-C$4^2)^0.5)*SIN(C$5*($C32)*(1-C$4^2)^0.5)+COS(C$5*($C32)*(1-C$4^2)^0.5)),IF(C$4=1,C$7-C$7*(1+C$5*$C32)*EXP(-C$5*$C32),C$7+C$7*(((-C$4-SQRT(C$4^2-1))/(2*SQRT(C$4^2-1)))*EXP((-C$4+SQRT(C$4^2-1))*C$5*$C32)+((C$4-SQRT(C$4^2-1))/(2*SQRT(C$4^2-1)))*EXP((-C$4-SQRT(C$4^2-1))*C$5*$C32))))</f>
        <v>1.0796336800813326</v>
      </c>
      <c r="J32" s="32">
        <f ca="1">INDIRECT(ADDRESS(ROW(B13)+MATCH(MAX(B14:B156),B14:B156,0),COLUMN(C13)))</f>
        <v>2.3200000000000007</v>
      </c>
      <c r="K32" s="9">
        <f ca="1">INDIRECT(ADDRESS(ROW(B14)+MATCH(MAX(B14:B156),B14:B156,0),COLUMN(E13)))</f>
        <v>1.828187355908008</v>
      </c>
    </row>
    <row r="33" spans="1:11" ht="12.75">
      <c r="A33">
        <f>IF(ABS((B$7-D33)/B$7/0.1)&gt;1,C33,0)</f>
        <v>1.5200000000000002</v>
      </c>
      <c r="B33">
        <f t="shared" si="0"/>
        <v>1.5200000000000002</v>
      </c>
      <c r="C33">
        <f>C32+B$11</f>
        <v>1.5200000000000002</v>
      </c>
      <c r="D33">
        <f>IF(B$4&lt;1,B$7-B$7*(EXP(-B$4*$B$5*($C33)))*((B$4/(1-B$4^2)^0.5)*SIN($B$5*($C33)*(1-B$4^2)^0.5)+COS(B$5*($C33)*(1-B$4^2)^0.5)),IF(B$4=1,B$7-B$7*(1+B$5*$C33)*EXP(-B$5*$C33),B$7+B$7*(((-B$4-SQRT(B$4^2-1))/(2*SQRT(B$4^2-1)))*EXP((-B$4+SQRT(B$4^2-1))*B$5*$C33)+((B$4-SQRT(B$4^2-1))/(2*SQRT(B$4^2-1)))*EXP((-B$4-SQRT(B$4^2-1))*B$5*$C33))))</f>
        <v>1.2419466478936736</v>
      </c>
      <c r="E33">
        <f>IF(C$4&lt;1,C$7-C$7*(EXP(-C$4*C$5*($C33)))*((C$4/(1-C$4^2)^0.5)*SIN(C$5*($C33)*(1-C$4^2)^0.5)+COS(C$5*($C33)*(1-C$4^2)^0.5)),IF(C$4=1,C$7-C$7*(1+C$5*$C33)*EXP(-C$5*$C33),C$7+C$7*(((-C$4-SQRT(C$4^2-1))/(2*SQRT(C$4^2-1)))*EXP((-C$4+SQRT(C$4^2-1))*C$5*$C33)+((C$4-SQRT(C$4^2-1))/(2*SQRT(C$4^2-1)))*EXP((-C$4-SQRT(C$4^2-1))*C$5*$C33))))</f>
        <v>1.1558358112195761</v>
      </c>
      <c r="J33" s="32">
        <f>J32</f>
        <v>2.3200000000000007</v>
      </c>
      <c r="K33" s="9">
        <v>0</v>
      </c>
    </row>
    <row r="34" spans="1:5" ht="12.75">
      <c r="A34">
        <f>IF(ABS((B$7-D34)/B$7/0.1)&gt;1,C34,0)</f>
        <v>1.6000000000000003</v>
      </c>
      <c r="B34">
        <f t="shared" si="0"/>
        <v>1.6000000000000003</v>
      </c>
      <c r="C34">
        <f>C33+B$11</f>
        <v>1.6000000000000003</v>
      </c>
      <c r="D34">
        <f>IF(B$4&lt;1,B$7-B$7*(EXP(-B$4*$B$5*($C34)))*((B$4/(1-B$4^2)^0.5)*SIN($B$5*($C34)*(1-B$4^2)^0.5)+COS(B$5*($C34)*(1-B$4^2)^0.5)),IF(B$4=1,B$7-B$7*(1+B$5*$C34)*EXP(-B$5*$C34),B$7+B$7*(((-B$4-SQRT(B$4^2-1))/(2*SQRT(B$4^2-1)))*EXP((-B$4+SQRT(B$4^2-1))*B$5*$C34)+((B$4-SQRT(B$4^2-1))/(2*SQRT(B$4^2-1)))*EXP((-B$4-SQRT(B$4^2-1))*B$5*$C34))))</f>
        <v>1.3245853047240699</v>
      </c>
      <c r="E34">
        <f>IF(C$4&lt;1,C$7-C$7*(EXP(-C$4*C$5*($C34)))*((C$4/(1-C$4^2)^0.5)*SIN(C$5*($C34)*(1-C$4^2)^0.5)+COS(C$5*($C34)*(1-C$4^2)^0.5)),IF(C$4=1,C$7-C$7*(1+C$5*$C34)*EXP(-C$5*$C34),C$7+C$7*(((-C$4-SQRT(C$4^2-1))/(2*SQRT(C$4^2-1)))*EXP((-C$4+SQRT(C$4^2-1))*C$5*$C34)+((C$4-SQRT(C$4^2-1))/(2*SQRT(C$4^2-1)))*EXP((-C$4-SQRT(C$4^2-1))*C$5*$C34))))</f>
        <v>1.2302113855280163</v>
      </c>
    </row>
    <row r="35" spans="1:5" ht="12.75">
      <c r="A35">
        <f>IF(ABS((B$7-D35)/B$7/0.1)&gt;1,C35,0)</f>
        <v>1.6800000000000004</v>
      </c>
      <c r="B35">
        <f t="shared" si="0"/>
        <v>1.6800000000000004</v>
      </c>
      <c r="C35">
        <f>C34+B$11</f>
        <v>1.6800000000000004</v>
      </c>
      <c r="D35">
        <f>IF(B$4&lt;1,B$7-B$7*(EXP(-B$4*$B$5*($C35)))*((B$4/(1-B$4^2)^0.5)*SIN($B$5*($C35)*(1-B$4^2)^0.5)+COS(B$5*($C35)*(1-B$4^2)^0.5)),IF(B$4=1,B$7-B$7*(1+B$5*$C35)*EXP(-B$5*$C35),B$7+B$7*(((-B$4-SQRT(B$4^2-1))/(2*SQRT(B$4^2-1)))*EXP((-B$4+SQRT(B$4^2-1))*B$5*$C35)+((B$4-SQRT(B$4^2-1))/(2*SQRT(B$4^2-1)))*EXP((-B$4-SQRT(B$4^2-1))*B$5*$C35))))</f>
        <v>1.405022452745057</v>
      </c>
      <c r="E35">
        <f>IF(C$4&lt;1,C$7-C$7*(EXP(-C$4*C$5*($C35)))*((C$4/(1-C$4^2)^0.5)*SIN(C$5*($C35)*(1-C$4^2)^0.5)+COS(C$5*($C35)*(1-C$4^2)^0.5)),IF(C$4=1,C$7-C$7*(1+C$5*$C35)*EXP(-C$5*$C35),C$7+C$7*(((-C$4-SQRT(C$4^2-1))/(2*SQRT(C$4^2-1)))*EXP((-C$4+SQRT(C$4^2-1))*C$5*$C35)+((C$4-SQRT(C$4^2-1))/(2*SQRT(C$4^2-1)))*EXP((-C$4-SQRT(C$4^2-1))*C$5*$C35))))</f>
        <v>1.3024739712331888</v>
      </c>
    </row>
    <row r="36" spans="1:5" ht="12.75">
      <c r="A36">
        <f>IF(ABS((B$7-D36)/B$7/0.1)&gt;1,C36,0)</f>
        <v>1.7600000000000005</v>
      </c>
      <c r="B36">
        <f t="shared" si="0"/>
        <v>1.7600000000000005</v>
      </c>
      <c r="C36">
        <f>C35+B$11</f>
        <v>1.7600000000000005</v>
      </c>
      <c r="D36">
        <f>IF(B$4&lt;1,B$7-B$7*(EXP(-B$4*$B$5*($C36)))*((B$4/(1-B$4^2)^0.5)*SIN($B$5*($C36)*(1-B$4^2)^0.5)+COS(B$5*($C36)*(1-B$4^2)^0.5)),IF(B$4=1,B$7-B$7*(1+B$5*$C36)*EXP(-B$5*$C36),B$7+B$7*(((-B$4-SQRT(B$4^2-1))/(2*SQRT(B$4^2-1)))*EXP((-B$4+SQRT(B$4^2-1))*B$5*$C36)+((B$4-SQRT(B$4^2-1))/(2*SQRT(B$4^2-1)))*EXP((-B$4-SQRT(B$4^2-1))*B$5*$C36))))</f>
        <v>1.4829328716304047</v>
      </c>
      <c r="E36">
        <f>IF(C$4&lt;1,C$7-C$7*(EXP(-C$4*C$5*($C36)))*((C$4/(1-C$4^2)^0.5)*SIN(C$5*($C36)*(1-C$4^2)^0.5)+COS(C$5*($C36)*(1-C$4^2)^0.5)),IF(C$4=1,C$7-C$7*(1+C$5*$C36)*EXP(-C$5*$C36),C$7+C$7*(((-C$4-SQRT(C$4^2-1))/(2*SQRT(C$4^2-1)))*EXP((-C$4+SQRT(C$4^2-1))*C$5*$C36)+((C$4-SQRT(C$4^2-1))/(2*SQRT(C$4^2-1)))*EXP((-C$4-SQRT(C$4^2-1))*C$5*$C36))))</f>
        <v>1.3723762428007933</v>
      </c>
    </row>
    <row r="37" spans="1:5" ht="12.75">
      <c r="A37">
        <f>IF(ABS((B$7-D37)/B$7/0.1)&gt;1,C37,0)</f>
        <v>1.8400000000000005</v>
      </c>
      <c r="B37">
        <f t="shared" si="0"/>
        <v>1.8400000000000005</v>
      </c>
      <c r="C37">
        <f>C36+B$11</f>
        <v>1.8400000000000005</v>
      </c>
      <c r="D37">
        <f>IF(B$4&lt;1,B$7-B$7*(EXP(-B$4*$B$5*($C37)))*((B$4/(1-B$4^2)^0.5)*SIN($B$5*($C37)*(1-B$4^2)^0.5)+COS(B$5*($C37)*(1-B$4^2)^0.5)),IF(B$4=1,B$7-B$7*(1+B$5*$C37)*EXP(-B$5*$C37),B$7+B$7*(((-B$4-SQRT(B$4^2-1))/(2*SQRT(B$4^2-1)))*EXP((-B$4+SQRT(B$4^2-1))*B$5*$C37)+((B$4-SQRT(B$4^2-1))/(2*SQRT(B$4^2-1)))*EXP((-B$4-SQRT(B$4^2-1))*B$5*$C37))))</f>
        <v>1.5580318780282512</v>
      </c>
      <c r="E37">
        <f>IF(C$4&lt;1,C$7-C$7*(EXP(-C$4*C$5*($C37)))*((C$4/(1-C$4^2)^0.5)*SIN(C$5*($C37)*(1-C$4^2)^0.5)+COS(C$5*($C37)*(1-C$4^2)^0.5)),IF(C$4=1,C$7-C$7*(1+C$5*$C37)*EXP(-C$5*$C37),C$7+C$7*(((-C$4-SQRT(C$4^2-1))/(2*SQRT(C$4^2-1)))*EXP((-C$4+SQRT(C$4^2-1))*C$5*$C37)+((C$4-SQRT(C$4^2-1))/(2*SQRT(C$4^2-1)))*EXP((-C$4-SQRT(C$4^2-1))*C$5*$C37))))</f>
        <v>1.439707909782037</v>
      </c>
    </row>
    <row r="38" spans="1:5" ht="12.75">
      <c r="A38">
        <f>IF(ABS((B$7-D38)/B$7/0.1)&gt;1,C38,0)</f>
        <v>1.9200000000000006</v>
      </c>
      <c r="B38">
        <f t="shared" si="0"/>
        <v>1.9200000000000006</v>
      </c>
      <c r="C38">
        <f>C37+B$11</f>
        <v>1.9200000000000006</v>
      </c>
      <c r="D38">
        <f>IF(B$4&lt;1,B$7-B$7*(EXP(-B$4*$B$5*($C38)))*((B$4/(1-B$4^2)^0.5)*SIN($B$5*($C38)*(1-B$4^2)^0.5)+COS(B$5*($C38)*(1-B$4^2)^0.5)),IF(B$4=1,B$7-B$7*(1+B$5*$C38)*EXP(-B$5*$C38),B$7+B$7*(((-B$4-SQRT(B$4^2-1))/(2*SQRT(B$4^2-1)))*EXP((-B$4+SQRT(B$4^2-1))*B$5*$C38)+((B$4-SQRT(B$4^2-1))/(2*SQRT(B$4^2-1)))*EXP((-B$4-SQRT(B$4^2-1))*B$5*$C38))))</f>
        <v>1.6300739589965358</v>
      </c>
      <c r="E38">
        <f>IF(C$4&lt;1,C$7-C$7*(EXP(-C$4*C$5*($C38)))*((C$4/(1-C$4^2)^0.5)*SIN(C$5*($C38)*(1-C$4^2)^0.5)+COS(C$5*($C38)*(1-C$4^2)^0.5)),IF(C$4=1,C$7-C$7*(1+C$5*$C38)*EXP(-C$5*$C38),C$7+C$7*(((-C$4-SQRT(C$4^2-1))/(2*SQRT(C$4^2-1)))*EXP((-C$4+SQRT(C$4^2-1))*C$5*$C38)+((C$4-SQRT(C$4^2-1))/(2*SQRT(C$4^2-1)))*EXP((-C$4-SQRT(C$4^2-1))*C$5*$C38))))</f>
        <v>1.5042936093626904</v>
      </c>
    </row>
    <row r="39" spans="1:5" ht="12.75">
      <c r="A39">
        <f>IF(ABS((B$7-D39)/B$7/0.1)&gt;1,C39,0)</f>
        <v>2.0000000000000004</v>
      </c>
      <c r="B39">
        <f t="shared" si="0"/>
        <v>2.0000000000000004</v>
      </c>
      <c r="C39">
        <f>C38+B$11</f>
        <v>2.0000000000000004</v>
      </c>
      <c r="D39">
        <f>IF(B$4&lt;1,B$7-B$7*(EXP(-B$4*$B$5*($C39)))*((B$4/(1-B$4^2)^0.5)*SIN($B$5*($C39)*(1-B$4^2)^0.5)+COS(B$5*($C39)*(1-B$4^2)^0.5)),IF(B$4=1,B$7-B$7*(1+B$5*$C39)*EXP(-B$5*$C39),B$7+B$7*(((-B$4-SQRT(B$4^2-1))/(2*SQRT(B$4^2-1)))*EXP((-B$4+SQRT(B$4^2-1))*B$5*$C39)+((B$4-SQRT(B$4^2-1))/(2*SQRT(B$4^2-1)))*EXP((-B$4-SQRT(B$4^2-1))*B$5*$C39))))</f>
        <v>1.698851269708225</v>
      </c>
      <c r="E39">
        <f>IF(C$4&lt;1,C$7-C$7*(EXP(-C$4*C$5*($C39)))*((C$4/(1-C$4^2)^0.5)*SIN(C$5*($C39)*(1-C$4^2)^0.5)+COS(C$5*($C39)*(1-C$4^2)^0.5)),IF(C$4=1,C$7-C$7*(1+C$5*$C39)*EXP(-C$5*$C39),C$7+C$7*(((-C$4-SQRT(C$4^2-1))/(2*SQRT(C$4^2-1)))*EXP((-C$4+SQRT(C$4^2-1))*C$5*$C39)+((C$4-SQRT(C$4^2-1))/(2*SQRT(C$4^2-1)))*EXP((-C$4-SQRT(C$4^2-1))*C$5*$C39))))</f>
        <v>1.5659907787910097</v>
      </c>
    </row>
    <row r="40" spans="1:5" ht="12.75">
      <c r="A40">
        <f>IF(ABS((B$7-D40)/B$7/0.1)&gt;1,C40,0)</f>
        <v>2.0800000000000005</v>
      </c>
      <c r="B40">
        <f t="shared" si="0"/>
        <v>2.0800000000000005</v>
      </c>
      <c r="C40">
        <f>C39+B$11</f>
        <v>2.0800000000000005</v>
      </c>
      <c r="D40">
        <f>IF(B$4&lt;1,B$7-B$7*(EXP(-B$4*$B$5*($C40)))*((B$4/(1-B$4^2)^0.5)*SIN($B$5*($C40)*(1-B$4^2)^0.5)+COS(B$5*($C40)*(1-B$4^2)^0.5)),IF(B$4=1,B$7-B$7*(1+B$5*$C40)*EXP(-B$5*$C40),B$7+B$7*(((-B$4-SQRT(B$4^2-1))/(2*SQRT(B$4^2-1)))*EXP((-B$4+SQRT(B$4^2-1))*B$5*$C40)+((B$4-SQRT(B$4^2-1))/(2*SQRT(B$4^2-1)))*EXP((-B$4-SQRT(B$4^2-1))*B$5*$C40))))</f>
        <v>1.7641920150969899</v>
      </c>
      <c r="E40">
        <f>IF(C$4&lt;1,C$7-C$7*(EXP(-C$4*C$5*($C40)))*((C$4/(1-C$4^2)^0.5)*SIN(C$5*($C40)*(1-C$4^2)^0.5)+COS(C$5*($C40)*(1-C$4^2)^0.5)),IF(C$4=1,C$7-C$7*(1+C$5*$C40)*EXP(-C$5*$C40),C$7+C$7*(((-C$4-SQRT(C$4^2-1))/(2*SQRT(C$4^2-1)))*EXP((-C$4+SQRT(C$4^2-1))*C$5*$C40)+((C$4-SQRT(C$4^2-1))/(2*SQRT(C$4^2-1)))*EXP((-C$4-SQRT(C$4^2-1))*C$5*$C40))))</f>
        <v>1.6246875225027133</v>
      </c>
    </row>
    <row r="41" spans="1:5" ht="12.75">
      <c r="A41">
        <f>IF(ABS((B$7-D41)/B$7/0.1)&gt;1,C41,0)</f>
        <v>0</v>
      </c>
      <c r="B41">
        <f t="shared" si="0"/>
        <v>2.1600000000000006</v>
      </c>
      <c r="C41">
        <f>C40+B$11</f>
        <v>2.1600000000000006</v>
      </c>
      <c r="D41">
        <f>IF(B$4&lt;1,B$7-B$7*(EXP(-B$4*$B$5*($C41)))*((B$4/(1-B$4^2)^0.5)*SIN($B$5*($C41)*(1-B$4^2)^0.5)+COS(B$5*($C41)*(1-B$4^2)^0.5)),IF(B$4=1,B$7-B$7*(1+B$5*$C41)*EXP(-B$5*$C41),B$7+B$7*(((-B$4-SQRT(B$4^2-1))/(2*SQRT(B$4^2-1)))*EXP((-B$4+SQRT(B$4^2-1))*B$5*$C41)+((B$4-SQRT(B$4^2-1))/(2*SQRT(B$4^2-1)))*EXP((-B$4-SQRT(B$4^2-1))*B$5*$C41))))</f>
        <v>1.8259587343151096</v>
      </c>
      <c r="E41">
        <f>IF(C$4&lt;1,C$7-C$7*(EXP(-C$4*C$5*($C41)))*((C$4/(1-C$4^2)^0.5)*SIN(C$5*($C41)*(1-C$4^2)^0.5)+COS(C$5*($C41)*(1-C$4^2)^0.5)),IF(C$4=1,C$7-C$7*(1+C$5*$C41)*EXP(-C$5*$C41),C$7+C$7*(((-C$4-SQRT(C$4^2-1))/(2*SQRT(C$4^2-1)))*EXP((-C$4+SQRT(C$4^2-1))*C$5*$C41)+((C$4-SQRT(C$4^2-1))/(2*SQRT(C$4^2-1)))*EXP((-C$4-SQRT(C$4^2-1))*C$5*$C41))))</f>
        <v>1.6803004874371312</v>
      </c>
    </row>
    <row r="42" spans="1:5" ht="12.75">
      <c r="A42">
        <f>IF(ABS((B$7-D42)/B$7/0.1)&gt;1,C42,0)</f>
        <v>0</v>
      </c>
      <c r="B42">
        <f t="shared" si="0"/>
        <v>2.2400000000000007</v>
      </c>
      <c r="C42">
        <f>C41+B$11</f>
        <v>2.2400000000000007</v>
      </c>
      <c r="D42">
        <f>IF(B$4&lt;1,B$7-B$7*(EXP(-B$4*$B$5*($C42)))*((B$4/(1-B$4^2)^0.5)*SIN($B$5*($C42)*(1-B$4^2)^0.5)+COS(B$5*($C42)*(1-B$4^2)^0.5)),IF(B$4=1,B$7-B$7*(1+B$5*$C42)*EXP(-B$5*$C42),B$7+B$7*(((-B$4-SQRT(B$4^2-1))/(2*SQRT(B$4^2-1)))*EXP((-B$4+SQRT(B$4^2-1))*B$5*$C42)+((B$4-SQRT(B$4^2-1))/(2*SQRT(B$4^2-1)))*EXP((-B$4-SQRT(B$4^2-1))*B$5*$C42))))</f>
        <v>1.884046506021899</v>
      </c>
      <c r="E42">
        <f>IF(C$4&lt;1,C$7-C$7*(EXP(-C$4*C$5*($C42)))*((C$4/(1-C$4^2)^0.5)*SIN(C$5*($C42)*(1-C$4^2)^0.5)+COS(C$5*($C42)*(1-C$4^2)^0.5)),IF(C$4=1,C$7-C$7*(1+C$5*$C42)*EXP(-C$5*$C42),C$7+C$7*(((-C$4-SQRT(C$4^2-1))/(2*SQRT(C$4^2-1)))*EXP((-C$4+SQRT(C$4^2-1))*C$5*$C42)+((C$4-SQRT(C$4^2-1))/(2*SQRT(C$4^2-1)))*EXP((-C$4-SQRT(C$4^2-1))*C$5*$C42))))</f>
        <v>1.7327727587534978</v>
      </c>
    </row>
    <row r="43" spans="1:5" ht="12.75">
      <c r="A43">
        <f>IF(ABS((B$7-D43)/B$7/0.1)&gt;1,C43,0)</f>
        <v>0</v>
      </c>
      <c r="B43">
        <f t="shared" si="0"/>
        <v>2.3200000000000007</v>
      </c>
      <c r="C43">
        <f>C42+B$11</f>
        <v>2.3200000000000007</v>
      </c>
      <c r="D43">
        <f>IF(B$4&lt;1,B$7-B$7*(EXP(-B$4*$B$5*($C43)))*((B$4/(1-B$4^2)^0.5)*SIN($B$5*($C43)*(1-B$4^2)^0.5)+COS(B$5*($C43)*(1-B$4^2)^0.5)),IF(B$4=1,B$7-B$7*(1+B$5*$C43)*EXP(-B$5*$C43),B$7+B$7*(((-B$4-SQRT(B$4^2-1))/(2*SQRT(B$4^2-1)))*EXP((-B$4+SQRT(B$4^2-1))*B$5*$C43)+((B$4-SQRT(B$4^2-1))/(2*SQRT(B$4^2-1)))*EXP((-B$4-SQRT(B$4^2-1))*B$5*$C43))))</f>
        <v>1.9383810916223307</v>
      </c>
      <c r="E43">
        <f>IF(C$4&lt;1,C$7-C$7*(EXP(-C$4*C$5*($C43)))*((C$4/(1-C$4^2)^0.5)*SIN(C$5*($C43)*(1-C$4^2)^0.5)+COS(C$5*($C43)*(1-C$4^2)^0.5)),IF(C$4=1,C$7-C$7*(1+C$5*$C43)*EXP(-C$5*$C43),C$7+C$7*(((-C$4-SQRT(C$4^2-1))/(2*SQRT(C$4^2-1)))*EXP((-C$4+SQRT(C$4^2-1))*C$5*$C43)+((C$4-SQRT(C$4^2-1))/(2*SQRT(C$4^2-1)))*EXP((-C$4-SQRT(C$4^2-1))*C$5*$C43))))</f>
        <v>1.7820717869143758</v>
      </c>
    </row>
    <row r="44" spans="1:5" ht="12.75">
      <c r="A44">
        <f>IF(ABS((B$7-D44)/B$7/0.1)&gt;1,C44,0)</f>
        <v>0</v>
      </c>
      <c r="B44">
        <f t="shared" si="0"/>
        <v>0</v>
      </c>
      <c r="C44">
        <f>C43+B$11</f>
        <v>2.400000000000001</v>
      </c>
      <c r="D44">
        <f>IF(B$4&lt;1,B$7-B$7*(EXP(-B$4*$B$5*($C44)))*((B$4/(1-B$4^2)^0.5)*SIN($B$5*($C44)*(1-B$4^2)^0.5)+COS(B$5*($C44)*(1-B$4^2)^0.5)),IF(B$4=1,B$7-B$7*(1+B$5*$C44)*EXP(-B$5*$C44),B$7+B$7*(((-B$4-SQRT(B$4^2-1))/(2*SQRT(B$4^2-1)))*EXP((-B$4+SQRT(B$4^2-1))*B$5*$C44)+((B$4-SQRT(B$4^2-1))/(2*SQRT(B$4^2-1)))*EXP((-B$4-SQRT(B$4^2-1))*B$5*$C44))))</f>
        <v>1.9889170326407501</v>
      </c>
      <c r="E44">
        <f>IF(C$4&lt;1,C$7-C$7*(EXP(-C$4*C$5*($C44)))*((C$4/(1-C$4^2)^0.5)*SIN(C$5*($C44)*(1-C$4^2)^0.5)+COS(C$5*($C44)*(1-C$4^2)^0.5)),IF(C$4=1,C$7-C$7*(1+C$5*$C44)*EXP(-C$5*$C44),C$7+C$7*(((-C$4-SQRT(C$4^2-1))/(2*SQRT(C$4^2-1)))*EXP((-C$4+SQRT(C$4^2-1))*C$5*$C44)+((C$4-SQRT(C$4^2-1))/(2*SQRT(C$4^2-1)))*EXP((-C$4-SQRT(C$4^2-1))*C$5*$C44))))</f>
        <v>1.828187355908008</v>
      </c>
    </row>
    <row r="45" spans="1:5" ht="12.75">
      <c r="A45">
        <f>IF(ABS((B$7-D45)/B$7/0.1)&gt;1,C45,0)</f>
        <v>0</v>
      </c>
      <c r="B45">
        <f t="shared" si="0"/>
        <v>0</v>
      </c>
      <c r="C45">
        <f>C44+B$11</f>
        <v>2.480000000000001</v>
      </c>
      <c r="D45">
        <f>IF(B$4&lt;1,B$7-B$7*(EXP(-B$4*$B$5*($C45)))*((B$4/(1-B$4^2)^0.5)*SIN($B$5*($C45)*(1-B$4^2)^0.5)+COS(B$5*($C45)*(1-B$4^2)^0.5)),IF(B$4=1,B$7-B$7*(1+B$5*$C45)*EXP(-B$5*$C45),B$7+B$7*(((-B$4-SQRT(B$4^2-1))/(2*SQRT(B$4^2-1)))*EXP((-B$4+SQRT(B$4^2-1))*B$5*$C45)+((B$4-SQRT(B$4^2-1))/(2*SQRT(B$4^2-1)))*EXP((-B$4-SQRT(B$4^2-1))*B$5*$C45))))</f>
        <v>2.0356357174521666</v>
      </c>
      <c r="E45">
        <f>IF(C$4&lt;1,C$7-C$7*(EXP(-C$4*C$5*($C45)))*((C$4/(1-C$4^2)^0.5)*SIN(C$5*($C45)*(1-C$4^2)^0.5)+COS(C$5*($C45)*(1-C$4^2)^0.5)),IF(C$4=1,C$7-C$7*(1+C$5*$C45)*EXP(-C$5*$C45),C$7+C$7*(((-C$4-SQRT(C$4^2-1))/(2*SQRT(C$4^2-1)))*EXP((-C$4+SQRT(C$4^2-1))*C$5*$C45)+((C$4-SQRT(C$4^2-1))/(2*SQRT(C$4^2-1)))*EXP((-C$4-SQRT(C$4^2-1))*C$5*$C45))))</f>
        <v>1.87112960123601</v>
      </c>
    </row>
    <row r="46" spans="1:5" ht="12.75">
      <c r="A46">
        <f>IF(ABS((B$7-D46)/B$7/0.1)&gt;1,C46,0)</f>
        <v>0</v>
      </c>
      <c r="B46">
        <f t="shared" si="0"/>
        <v>0</v>
      </c>
      <c r="C46">
        <f>C45+B$11</f>
        <v>2.560000000000001</v>
      </c>
      <c r="D46">
        <f>IF(B$4&lt;1,B$7-B$7*(EXP(-B$4*$B$5*($C46)))*((B$4/(1-B$4^2)^0.5)*SIN($B$5*($C46)*(1-B$4^2)^0.5)+COS(B$5*($C46)*(1-B$4^2)^0.5)),IF(B$4=1,B$7-B$7*(1+B$5*$C46)*EXP(-B$5*$C46),B$7+B$7*(((-B$4-SQRT(B$4^2-1))/(2*SQRT(B$4^2-1)))*EXP((-B$4+SQRT(B$4^2-1))*B$5*$C46)+((B$4-SQRT(B$4^2-1))/(2*SQRT(B$4^2-1)))*EXP((-B$4-SQRT(B$4^2-1))*B$5*$C46))))</f>
        <v>2.078543431611634</v>
      </c>
      <c r="E46">
        <f>IF(C$4&lt;1,C$7-C$7*(EXP(-C$4*C$5*($C46)))*((C$4/(1-C$4^2)^0.5)*SIN(C$5*($C46)*(1-C$4^2)^0.5)+COS(C$5*($C46)*(1-C$4^2)^0.5)),IF(C$4=1,C$7-C$7*(1+C$5*$C46)*EXP(-C$5*$C46),C$7+C$7*(((-C$4-SQRT(C$4^2-1))/(2*SQRT(C$4^2-1)))*EXP((-C$4+SQRT(C$4^2-1))*C$5*$C46)+((C$4-SQRT(C$4^2-1))/(2*SQRT(C$4^2-1)))*EXP((-C$4-SQRT(C$4^2-1))*C$5*$C46))))</f>
        <v>1.9109270851996714</v>
      </c>
    </row>
    <row r="47" spans="1:5" ht="12.75">
      <c r="A47">
        <f>IF(ABS((B$7-D47)/B$7/0.1)&gt;1,C47,0)</f>
        <v>0</v>
      </c>
      <c r="B47">
        <f t="shared" si="0"/>
        <v>0</v>
      </c>
      <c r="C47">
        <f>C46+B$11</f>
        <v>2.640000000000001</v>
      </c>
      <c r="D47">
        <f>IF(B$4&lt;1,B$7-B$7*(EXP(-B$4*$B$5*($C47)))*((B$4/(1-B$4^2)^0.5)*SIN($B$5*($C47)*(1-B$4^2)^0.5)+COS(B$5*($C47)*(1-B$4^2)^0.5)),IF(B$4=1,B$7-B$7*(1+B$5*$C47)*EXP(-B$5*$C47),B$7+B$7*(((-B$4-SQRT(B$4^2-1))/(2*SQRT(B$4^2-1)))*EXP((-B$4+SQRT(B$4^2-1))*B$5*$C47)+((B$4-SQRT(B$4^2-1))/(2*SQRT(B$4^2-1)))*EXP((-B$4-SQRT(B$4^2-1))*B$5*$C47))))</f>
        <v>2.1176694050281784</v>
      </c>
      <c r="E47">
        <f>IF(C$4&lt;1,C$7-C$7*(EXP(-C$4*C$5*($C47)))*((C$4/(1-C$4^2)^0.5)*SIN(C$5*($C47)*(1-C$4^2)^0.5)+COS(C$5*($C47)*(1-C$4^2)^0.5)),IF(C$4=1,C$7-C$7*(1+C$5*$C47)*EXP(-C$5*$C47),C$7+C$7*(((-C$4-SQRT(C$4^2-1))/(2*SQRT(C$4^2-1)))*EXP((-C$4+SQRT(C$4^2-1))*C$5*$C47)+((C$4-SQRT(C$4^2-1))/(2*SQRT(C$4^2-1)))*EXP((-C$4-SQRT(C$4^2-1))*C$5*$C47))))</f>
        <v>1.9476249359790851</v>
      </c>
    </row>
    <row r="48" spans="1:5" ht="12.75">
      <c r="A48">
        <f>IF(ABS((B$7-D48)/B$7/0.1)&gt;1,C48,0)</f>
        <v>0</v>
      </c>
      <c r="B48">
        <f t="shared" si="0"/>
        <v>0</v>
      </c>
      <c r="C48">
        <f>C47+B$11</f>
        <v>2.720000000000001</v>
      </c>
      <c r="D48">
        <f>IF(B$4&lt;1,B$7-B$7*(EXP(-B$4*$B$5*($C48)))*((B$4/(1-B$4^2)^0.5)*SIN($B$5*($C48)*(1-B$4^2)^0.5)+COS(B$5*($C48)*(1-B$4^2)^0.5)),IF(B$4=1,B$7-B$7*(1+B$5*$C48)*EXP(-B$5*$C48),B$7+B$7*(((-B$4-SQRT(B$4^2-1))/(2*SQRT(B$4^2-1)))*EXP((-B$4+SQRT(B$4^2-1))*B$5*$C48)+((B$4-SQRT(B$4^2-1))/(2*SQRT(B$4^2-1)))*EXP((-B$4-SQRT(B$4^2-1))*B$5*$C48))))</f>
        <v>2.153063868230716</v>
      </c>
      <c r="E48">
        <f>IF(C$4&lt;1,C$7-C$7*(EXP(-C$4*C$5*($C48)))*((C$4/(1-C$4^2)^0.5)*SIN(C$5*($C48)*(1-C$4^2)^0.5)+COS(C$5*($C48)*(1-C$4^2)^0.5)),IF(C$4=1,C$7-C$7*(1+C$5*$C48)*EXP(-C$5*$C48),C$7+C$7*(((-C$4-SQRT(C$4^2-1))/(2*SQRT(C$4^2-1)))*EXP((-C$4+SQRT(C$4^2-1))*C$5*$C48)+((C$4-SQRT(C$4^2-1))/(2*SQRT(C$4^2-1)))*EXP((-C$4-SQRT(C$4^2-1))*C$5*$C48))))</f>
        <v>1.9812830560157941</v>
      </c>
    </row>
    <row r="49" spans="1:5" ht="12.75">
      <c r="A49">
        <f>IF(ABS((B$7-D49)/B$7/0.1)&gt;1,C49,0)</f>
        <v>0</v>
      </c>
      <c r="B49">
        <f t="shared" si="0"/>
        <v>0</v>
      </c>
      <c r="C49">
        <f>C48+B$11</f>
        <v>2.800000000000001</v>
      </c>
      <c r="D49">
        <f>IF(B$4&lt;1,B$7-B$7*(EXP(-B$4*$B$5*($C49)))*((B$4/(1-B$4^2)^0.5)*SIN($B$5*($C49)*(1-B$4^2)^0.5)+COS(B$5*($C49)*(1-B$4^2)^0.5)),IF(B$4=1,B$7-B$7*(1+B$5*$C49)*EXP(-B$5*$C49),B$7+B$7*(((-B$4-SQRT(B$4^2-1))/(2*SQRT(B$4^2-1)))*EXP((-B$4+SQRT(B$4^2-1))*B$5*$C49)+((B$4-SQRT(B$4^2-1))/(2*SQRT(B$4^2-1)))*EXP((-B$4-SQRT(B$4^2-1))*B$5*$C49))))</f>
        <v>2.1847961289758624</v>
      </c>
      <c r="E49">
        <f>IF(C$4&lt;1,C$7-C$7*(EXP(-C$4*C$5*($C49)))*((C$4/(1-C$4^2)^0.5)*SIN(C$5*($C49)*(1-C$4^2)^0.5)+COS(C$5*($C49)*(1-C$4^2)^0.5)),IF(C$4=1,C$7-C$7*(1+C$5*$C49)*EXP(-C$5*$C49),C$7+C$7*(((-C$4-SQRT(C$4^2-1))/(2*SQRT(C$4^2-1)))*EXP((-C$4+SQRT(C$4^2-1))*C$5*$C49)+((C$4-SQRT(C$4^2-1))/(2*SQRT(C$4^2-1)))*EXP((-C$4-SQRT(C$4^2-1))*C$5*$C49))))</f>
        <v>2.011974404282525</v>
      </c>
    </row>
    <row r="50" spans="1:5" ht="12.75">
      <c r="A50">
        <f>IF(ABS((B$7-D50)/B$7/0.1)&gt;1,C50,0)</f>
        <v>2.8800000000000012</v>
      </c>
      <c r="B50">
        <f t="shared" si="0"/>
        <v>0</v>
      </c>
      <c r="C50">
        <f>C49+B$11</f>
        <v>2.8800000000000012</v>
      </c>
      <c r="D50">
        <f>IF(B$4&lt;1,B$7-B$7*(EXP(-B$4*$B$5*($C50)))*((B$4/(1-B$4^2)^0.5)*SIN($B$5*($C50)*(1-B$4^2)^0.5)+COS(B$5*($C50)*(1-B$4^2)^0.5)),IF(B$4=1,B$7-B$7*(1+B$5*$C50)*EXP(-B$5*$C50),B$7+B$7*(((-B$4-SQRT(B$4^2-1))/(2*SQRT(B$4^2-1)))*EXP((-B$4+SQRT(B$4^2-1))*B$5*$C50)+((B$4-SQRT(B$4^2-1))/(2*SQRT(B$4^2-1)))*EXP((-B$4-SQRT(B$4^2-1))*B$5*$C50))))</f>
        <v>2.2129526794575622</v>
      </c>
      <c r="E50">
        <f>IF(C$4&lt;1,C$7-C$7*(EXP(-C$4*C$5*($C50)))*((C$4/(1-C$4^2)^0.5)*SIN(C$5*($C50)*(1-C$4^2)^0.5)+COS(C$5*($C50)*(1-C$4^2)^0.5)),IF(C$4=1,C$7-C$7*(1+C$5*$C50)*EXP(-C$5*$C50),C$7+C$7*(((-C$4-SQRT(C$4^2-1))/(2*SQRT(C$4^2-1)))*EXP((-C$4+SQRT(C$4^2-1))*C$5*$C50)+((C$4-SQRT(C$4^2-1))/(2*SQRT(C$4^2-1)))*EXP((-C$4-SQRT(C$4^2-1))*C$5*$C50))))</f>
        <v>2.03978335615337</v>
      </c>
    </row>
    <row r="51" spans="1:5" ht="12.75">
      <c r="A51">
        <f>IF(ABS((B$7-D51)/B$7/0.1)&gt;1,C51,0)</f>
        <v>2.9600000000000013</v>
      </c>
      <c r="B51">
        <f t="shared" si="0"/>
        <v>0</v>
      </c>
      <c r="C51">
        <f>C50+B$11</f>
        <v>2.9600000000000013</v>
      </c>
      <c r="D51">
        <f>IF(B$4&lt;1,B$7-B$7*(EXP(-B$4*$B$5*($C51)))*((B$4/(1-B$4^2)^0.5)*SIN($B$5*($C51)*(1-B$4^2)^0.5)+COS(B$5*($C51)*(1-B$4^2)^0.5)),IF(B$4=1,B$7-B$7*(1+B$5*$C51)*EXP(-B$5*$C51),B$7+B$7*(((-B$4-SQRT(B$4^2-1))/(2*SQRT(B$4^2-1)))*EXP((-B$4+SQRT(B$4^2-1))*B$5*$C51)+((B$4-SQRT(B$4^2-1))/(2*SQRT(B$4^2-1)))*EXP((-B$4-SQRT(B$4^2-1))*B$5*$C51))))</f>
        <v>2.23763534340153</v>
      </c>
      <c r="E51">
        <f>IF(C$4&lt;1,C$7-C$7*(EXP(-C$4*C$5*($C51)))*((C$4/(1-C$4^2)^0.5)*SIN(C$5*($C51)*(1-C$4^2)^0.5)+COS(C$5*($C51)*(1-C$4^2)^0.5)),IF(C$4=1,C$7-C$7*(1+C$5*$C51)*EXP(-C$5*$C51),C$7+C$7*(((-C$4-SQRT(C$4^2-1))/(2*SQRT(C$4^2-1)))*EXP((-C$4+SQRT(C$4^2-1))*C$5*$C51)+((C$4-SQRT(C$4^2-1))/(2*SQRT(C$4^2-1)))*EXP((-C$4-SQRT(C$4^2-1))*C$5*$C51))))</f>
        <v>2.0648041437745683</v>
      </c>
    </row>
    <row r="52" spans="1:5" ht="12.75">
      <c r="A52">
        <f>IF(ABS((B$7-D52)/B$7/0.1)&gt;1,C52,0)</f>
        <v>3.0400000000000014</v>
      </c>
      <c r="B52">
        <f t="shared" si="0"/>
        <v>0</v>
      </c>
      <c r="C52">
        <f>C51+B$11</f>
        <v>3.0400000000000014</v>
      </c>
      <c r="D52">
        <f>IF(B$4&lt;1,B$7-B$7*(EXP(-B$4*$B$5*($C52)))*((B$4/(1-B$4^2)^0.5)*SIN($B$5*($C52)*(1-B$4^2)^0.5)+COS(B$5*($C52)*(1-B$4^2)^0.5)),IF(B$4=1,B$7-B$7*(1+B$5*$C52)*EXP(-B$5*$C52),B$7+B$7*(((-B$4-SQRT(B$4^2-1))/(2*SQRT(B$4^2-1)))*EXP((-B$4+SQRT(B$4^2-1))*B$5*$C52)+((B$4-SQRT(B$4^2-1))/(2*SQRT(B$4^2-1)))*EXP((-B$4-SQRT(B$4^2-1))*B$5*$C52))))</f>
        <v>2.2589594713685774</v>
      </c>
      <c r="E52">
        <f>IF(C$4&lt;1,C$7-C$7*(EXP(-C$4*C$5*($C52)))*((C$4/(1-C$4^2)^0.5)*SIN(C$5*($C52)*(1-C$4^2)^0.5)+COS(C$5*($C52)*(1-C$4^2)^0.5)),IF(C$4=1,C$7-C$7*(1+C$5*$C52)*EXP(-C$5*$C52),C$7+C$7*(((-C$4-SQRT(C$4^2-1))/(2*SQRT(C$4^2-1)))*EXP((-C$4+SQRT(C$4^2-1))*C$5*$C52)+((C$4-SQRT(C$4^2-1))/(2*SQRT(C$4^2-1)))*EXP((-C$4-SQRT(C$4^2-1))*C$5*$C52))))</f>
        <v>2.0871393790796002</v>
      </c>
    </row>
    <row r="53" spans="1:5" ht="12.75">
      <c r="A53">
        <f>IF(ABS((B$7-D53)/B$7/0.1)&gt;1,C53,0)</f>
        <v>3.1200000000000014</v>
      </c>
      <c r="B53">
        <f t="shared" si="0"/>
        <v>0</v>
      </c>
      <c r="C53">
        <f>C52+B$11</f>
        <v>3.1200000000000014</v>
      </c>
      <c r="D53">
        <f>IF(B$4&lt;1,B$7-B$7*(EXP(-B$4*$B$5*($C53)))*((B$4/(1-B$4^2)^0.5)*SIN($B$5*($C53)*(1-B$4^2)^0.5)+COS(B$5*($C53)*(1-B$4^2)^0.5)),IF(B$4=1,B$7-B$7*(1+B$5*$C53)*EXP(-B$5*$C53),B$7+B$7*(((-B$4-SQRT(B$4^2-1))/(2*SQRT(B$4^2-1)))*EXP((-B$4+SQRT(B$4^2-1))*B$5*$C53)+((B$4-SQRT(B$4^2-1))/(2*SQRT(B$4^2-1)))*EXP((-B$4-SQRT(B$4^2-1))*B$5*$C53))))</f>
        <v>2.2770521916545783</v>
      </c>
      <c r="E53">
        <f>IF(C$4&lt;1,C$7-C$7*(EXP(-C$4*C$5*($C53)))*((C$4/(1-C$4^2)^0.5)*SIN(C$5*($C53)*(1-C$4^2)^0.5)+COS(C$5*($C53)*(1-C$4^2)^0.5)),IF(C$4=1,C$7-C$7*(1+C$5*$C53)*EXP(-C$5*$C53),C$7+C$7*(((-C$4-SQRT(C$4^2-1))/(2*SQRT(C$4^2-1)))*EXP((-C$4+SQRT(C$4^2-1))*C$5*$C53)+((C$4-SQRT(C$4^2-1))/(2*SQRT(C$4^2-1)))*EXP((-C$4-SQRT(C$4^2-1))*C$5*$C53))))</f>
        <v>2.1068986608920026</v>
      </c>
    </row>
    <row r="54" spans="1:5" ht="12.75">
      <c r="A54">
        <f>IF(ABS((B$7-D54)/B$7/0.1)&gt;1,C54,0)</f>
        <v>3.2000000000000015</v>
      </c>
      <c r="B54">
        <f t="shared" si="0"/>
        <v>0</v>
      </c>
      <c r="C54">
        <f>C53+B$11</f>
        <v>3.2000000000000015</v>
      </c>
      <c r="D54">
        <f>IF(B$4&lt;1,B$7-B$7*(EXP(-B$4*$B$5*($C54)))*((B$4/(1-B$4^2)^0.5)*SIN($B$5*($C54)*(1-B$4^2)^0.5)+COS(B$5*($C54)*(1-B$4^2)^0.5)),IF(B$4=1,B$7-B$7*(1+B$5*$C54)*EXP(-B$5*$C54),B$7+B$7*(((-B$4-SQRT(B$4^2-1))/(2*SQRT(B$4^2-1)))*EXP((-B$4+SQRT(B$4^2-1))*B$5*$C54)+((B$4-SQRT(B$4^2-1))/(2*SQRT(B$4^2-1)))*EXP((-B$4-SQRT(B$4^2-1))*B$5*$C54))))</f>
        <v>2.292050723265029</v>
      </c>
      <c r="E54">
        <f>IF(C$4&lt;1,C$7-C$7*(EXP(-C$4*C$5*($C54)))*((C$4/(1-C$4^2)^0.5)*SIN(C$5*($C54)*(1-C$4^2)^0.5)+COS(C$5*($C54)*(1-C$4^2)^0.5)),IF(C$4=1,C$7-C$7*(1+C$5*$C54)*EXP(-C$5*$C54),C$7+C$7*(((-C$4-SQRT(C$4^2-1))/(2*SQRT(C$4^2-1)))*EXP((-C$4+SQRT(C$4^2-1))*C$5*$C54)+((C$4-SQRT(C$4^2-1))/(2*SQRT(C$4^2-1)))*EXP((-C$4-SQRT(C$4^2-1))*C$5*$C54))))</f>
        <v>2.1241972669143396</v>
      </c>
    </row>
    <row r="55" spans="1:5" ht="12.75">
      <c r="A55">
        <f>IF(ABS((B$7-D55)/B$7/0.1)&gt;1,C55,0)</f>
        <v>3.2800000000000016</v>
      </c>
      <c r="B55">
        <f t="shared" si="0"/>
        <v>0</v>
      </c>
      <c r="C55">
        <f>C54+B$11</f>
        <v>3.2800000000000016</v>
      </c>
      <c r="D55">
        <f>IF(B$4&lt;1,B$7-B$7*(EXP(-B$4*$B$5*($C55)))*((B$4/(1-B$4^2)^0.5)*SIN($B$5*($C55)*(1-B$4^2)^0.5)+COS(B$5*($C55)*(1-B$4^2)^0.5)),IF(B$4=1,B$7-B$7*(1+B$5*$C55)*EXP(-B$5*$C55),B$7+B$7*(((-B$4-SQRT(B$4^2-1))/(2*SQRT(B$4^2-1)))*EXP((-B$4+SQRT(B$4^2-1))*B$5*$C55)+((B$4-SQRT(B$4^2-1))/(2*SQRT(B$4^2-1)))*EXP((-B$4-SQRT(B$4^2-1))*B$5*$C55))))</f>
        <v>2.304100756562532</v>
      </c>
      <c r="E55">
        <f>IF(C$4&lt;1,C$7-C$7*(EXP(-C$4*C$5*($C55)))*((C$4/(1-C$4^2)^0.5)*SIN(C$5*($C55)*(1-C$4^2)^0.5)+COS(C$5*($C55)*(1-C$4^2)^0.5)),IF(C$4=1,C$7-C$7*(1+C$5*$C55)*EXP(-C$5*$C55),C$7+C$7*(((-C$4-SQRT(C$4^2-1))/(2*SQRT(C$4^2-1)))*EXP((-C$4+SQRT(C$4^2-1))*C$5*$C55)+((C$4-SQRT(C$4^2-1))/(2*SQRT(C$4^2-1)))*EXP((-C$4-SQRT(C$4^2-1))*C$5*$C55))))</f>
        <v>2.1391549308109425</v>
      </c>
    </row>
    <row r="56" spans="1:5" ht="12.75">
      <c r="A56">
        <f>IF(ABS((B$7-D56)/B$7/0.1)&gt;1,C56,0)</f>
        <v>3.3600000000000017</v>
      </c>
      <c r="B56">
        <f t="shared" si="0"/>
        <v>0</v>
      </c>
      <c r="C56">
        <f>C55+B$11</f>
        <v>3.3600000000000017</v>
      </c>
      <c r="D56">
        <f>IF(B$4&lt;1,B$7-B$7*(EXP(-B$4*$B$5*($C56)))*((B$4/(1-B$4^2)^0.5)*SIN($B$5*($C56)*(1-B$4^2)^0.5)+COS(B$5*($C56)*(1-B$4^2)^0.5)),IF(B$4=1,B$7-B$7*(1+B$5*$C56)*EXP(-B$5*$C56),B$7+B$7*(((-B$4-SQRT(B$4^2-1))/(2*SQRT(B$4^2-1)))*EXP((-B$4+SQRT(B$4^2-1))*B$5*$C56)+((B$4-SQRT(B$4^2-1))/(2*SQRT(B$4^2-1)))*EXP((-B$4-SQRT(B$4^2-1))*B$5*$C56))))</f>
        <v>2.313354906339086</v>
      </c>
      <c r="E56">
        <f>IF(C$4&lt;1,C$7-C$7*(EXP(-C$4*C$5*($C56)))*((C$4/(1-C$4^2)^0.5)*SIN(C$5*($C56)*(1-C$4^2)^0.5)+COS(C$5*($C56)*(1-C$4^2)^0.5)),IF(C$4=1,C$7-C$7*(1+C$5*$C56)*EXP(-C$5*$C56),C$7+C$7*(((-C$4-SQRT(C$4^2-1))/(2*SQRT(C$4^2-1)))*EXP((-C$4+SQRT(C$4^2-1))*C$5*$C56)+((C$4-SQRT(C$4^2-1))/(2*SQRT(C$4^2-1)))*EXP((-C$4-SQRT(C$4^2-1))*C$5*$C56))))</f>
        <v>2.1518947040540244</v>
      </c>
    </row>
    <row r="57" spans="1:5" ht="12.75">
      <c r="A57">
        <f>IF(ABS((B$7-D57)/B$7/0.1)&gt;1,C57,0)</f>
        <v>3.4400000000000017</v>
      </c>
      <c r="B57">
        <f t="shared" si="0"/>
        <v>0</v>
      </c>
      <c r="C57">
        <f>C56+B$11</f>
        <v>3.4400000000000017</v>
      </c>
      <c r="D57">
        <f>IF(B$4&lt;1,B$7-B$7*(EXP(-B$4*$B$5*($C57)))*((B$4/(1-B$4^2)^0.5)*SIN($B$5*($C57)*(1-B$4^2)^0.5)+COS(B$5*($C57)*(1-B$4^2)^0.5)),IF(B$4=1,B$7-B$7*(1+B$5*$C57)*EXP(-B$5*$C57),B$7+B$7*(((-B$4-SQRT(B$4^2-1))/(2*SQRT(B$4^2-1)))*EXP((-B$4+SQRT(B$4^2-1))*B$5*$C57)+((B$4-SQRT(B$4^2-1))/(2*SQRT(B$4^2-1)))*EXP((-B$4-SQRT(B$4^2-1))*B$5*$C57))))</f>
        <v>2.319971241254502</v>
      </c>
      <c r="E57">
        <f>IF(C$4&lt;1,C$7-C$7*(EXP(-C$4*C$5*($C57)))*((C$4/(1-C$4^2)^0.5)*SIN(C$5*($C57)*(1-C$4^2)^0.5)+COS(C$5*($C57)*(1-C$4^2)^0.5)),IF(C$4=1,C$7-C$7*(1+C$5*$C57)*EXP(-C$5*$C57),C$7+C$7*(((-C$4-SQRT(C$4^2-1))/(2*SQRT(C$4^2-1)))*EXP((-C$4+SQRT(C$4^2-1))*C$5*$C57)+((C$4-SQRT(C$4^2-1))/(2*SQRT(C$4^2-1)))*EXP((-C$4-SQRT(C$4^2-1))*C$5*$C57))))</f>
        <v>2.162541901716034</v>
      </c>
    </row>
    <row r="58" spans="1:5" ht="12.75">
      <c r="A58">
        <f>IF(ABS((B$7-D58)/B$7/0.1)&gt;1,C58,0)</f>
        <v>3.520000000000002</v>
      </c>
      <c r="B58">
        <f t="shared" si="0"/>
        <v>0</v>
      </c>
      <c r="C58">
        <f>C57+B$11</f>
        <v>3.520000000000002</v>
      </c>
      <c r="D58">
        <f>IF(B$4&lt;1,B$7-B$7*(EXP(-B$4*$B$5*($C58)))*((B$4/(1-B$4^2)^0.5)*SIN($B$5*($C58)*(1-B$4^2)^0.5)+COS(B$5*($C58)*(1-B$4^2)^0.5)),IF(B$4=1,B$7-B$7*(1+B$5*$C58)*EXP(-B$5*$C58),B$7+B$7*(((-B$4-SQRT(B$4^2-1))/(2*SQRT(B$4^2-1)))*EXP((-B$4+SQRT(B$4^2-1))*B$5*$C58)+((B$4-SQRT(B$4^2-1))/(2*SQRT(B$4^2-1)))*EXP((-B$4-SQRT(B$4^2-1))*B$5*$C58))))</f>
        <v>2.3241118928097917</v>
      </c>
      <c r="E58">
        <f>IF(C$4&lt;1,C$7-C$7*(EXP(-C$4*C$5*($C58)))*((C$4/(1-C$4^2)^0.5)*SIN(C$5*($C58)*(1-C$4^2)^0.5)+COS(C$5*($C58)*(1-C$4^2)^0.5)),IF(C$4=1,C$7-C$7*(1+C$5*$C58)*EXP(-C$5*$C58),C$7+C$7*(((-C$4-SQRT(C$4^2-1))/(2*SQRT(C$4^2-1)))*EXP((-C$4+SQRT(C$4^2-1))*C$5*$C58)+((C$4-SQRT(C$4^2-1))/(2*SQRT(C$4^2-1)))*EXP((-C$4-SQRT(C$4^2-1))*C$5*$C58))))</f>
        <v>2.1712231309539223</v>
      </c>
    </row>
    <row r="59" spans="1:5" ht="12.75">
      <c r="A59">
        <f>IF(ABS((B$7-D59)/B$7/0.1)&gt;1,C59,0)</f>
        <v>3.600000000000002</v>
      </c>
      <c r="B59">
        <f t="shared" si="0"/>
        <v>0</v>
      </c>
      <c r="C59">
        <f>C58+B$11</f>
        <v>3.600000000000002</v>
      </c>
      <c r="D59">
        <f>IF(B$4&lt;1,B$7-B$7*(EXP(-B$4*$B$5*($C59)))*((B$4/(1-B$4^2)^0.5)*SIN($B$5*($C59)*(1-B$4^2)^0.5)+COS(B$5*($C59)*(1-B$4^2)^0.5)),IF(B$4=1,B$7-B$7*(1+B$5*$C59)*EXP(-B$5*$C59),B$7+B$7*(((-B$4-SQRT(B$4^2-1))/(2*SQRT(B$4^2-1)))*EXP((-B$4+SQRT(B$4^2-1))*B$5*$C59)+((B$4-SQRT(B$4^2-1))/(2*SQRT(B$4^2-1)))*EXP((-B$4-SQRT(B$4^2-1))*B$5*$C59))))</f>
        <v>2.325941746291799</v>
      </c>
      <c r="E59">
        <f>IF(C$4&lt;1,C$7-C$7*(EXP(-C$4*C$5*($C59)))*((C$4/(1-C$4^2)^0.5)*SIN(C$5*($C59)*(1-C$4^2)^0.5)+COS(C$5*($C59)*(1-C$4^2)^0.5)),IF(C$4=1,C$7-C$7*(1+C$5*$C59)*EXP(-C$5*$C59),C$7+C$7*(((-C$4-SQRT(C$4^2-1))/(2*SQRT(C$4^2-1)))*EXP((-C$4+SQRT(C$4^2-1))*C$5*$C59)+((C$4-SQRT(C$4^2-1))/(2*SQRT(C$4^2-1)))*EXP((-C$4-SQRT(C$4^2-1))*C$5*$C59))))</f>
        <v>2.178065400541443</v>
      </c>
    </row>
    <row r="60" spans="1:5" ht="12.75">
      <c r="A60">
        <f>IF(ABS((B$7-D60)/B$7/0.1)&gt;1,C60,0)</f>
        <v>3.680000000000002</v>
      </c>
      <c r="B60">
        <f t="shared" si="0"/>
        <v>0</v>
      </c>
      <c r="C60">
        <f>C59+B$11</f>
        <v>3.680000000000002</v>
      </c>
      <c r="D60">
        <f>IF(B$4&lt;1,B$7-B$7*(EXP(-B$4*$B$5*($C60)))*((B$4/(1-B$4^2)^0.5)*SIN($B$5*($C60)*(1-B$4^2)^0.5)+COS(B$5*($C60)*(1-B$4^2)^0.5)),IF(B$4=1,B$7-B$7*(1+B$5*$C60)*EXP(-B$5*$C60),B$7+B$7*(((-B$4-SQRT(B$4^2-1))/(2*SQRT(B$4^2-1)))*EXP((-B$4+SQRT(B$4^2-1))*B$5*$C60)+((B$4-SQRT(B$4^2-1))/(2*SQRT(B$4^2-1)))*EXP((-B$4-SQRT(B$4^2-1))*B$5*$C60))))</f>
        <v>2.325627215434133</v>
      </c>
      <c r="E60">
        <f>IF(C$4&lt;1,C$7-C$7*(EXP(-C$4*C$5*($C60)))*((C$4/(1-C$4^2)^0.5)*SIN(C$5*($C60)*(1-C$4^2)^0.5)+COS(C$5*($C60)*(1-C$4^2)^0.5)),IF(C$4=1,C$7-C$7*(1+C$5*$C60)*EXP(-C$5*$C60),C$7+C$7*(((-C$4-SQRT(C$4^2-1))/(2*SQRT(C$4^2-1)))*EXP((-C$4+SQRT(C$4^2-1))*C$5*$C60)+((C$4-SQRT(C$4^2-1))/(2*SQRT(C$4^2-1)))*EXP((-C$4-SQRT(C$4^2-1))*C$5*$C60))))</f>
        <v>2.1831953094617704</v>
      </c>
    </row>
    <row r="61" spans="1:5" ht="12.75">
      <c r="A61">
        <f>IF(ABS((B$7-D61)/B$7/0.1)&gt;1,C61,0)</f>
        <v>3.760000000000002</v>
      </c>
      <c r="B61">
        <f t="shared" si="0"/>
        <v>0</v>
      </c>
      <c r="C61">
        <f>C60+B$11</f>
        <v>3.760000000000002</v>
      </c>
      <c r="D61">
        <f>IF(B$4&lt;1,B$7-B$7*(EXP(-B$4*$B$5*($C61)))*((B$4/(1-B$4^2)^0.5)*SIN($B$5*($C61)*(1-B$4^2)^0.5)+COS(B$5*($C61)*(1-B$4^2)^0.5)),IF(B$4=1,B$7-B$7*(1+B$5*$C61)*EXP(-B$5*$C61),B$7+B$7*(((-B$4-SQRT(B$4^2-1))/(2*SQRT(B$4^2-1)))*EXP((-B$4+SQRT(B$4^2-1))*B$5*$C61)+((B$4-SQRT(B$4^2-1))/(2*SQRT(B$4^2-1)))*EXP((-B$4-SQRT(B$4^2-1))*B$5*$C61))))</f>
        <v>2.3233351018906534</v>
      </c>
      <c r="E61">
        <f>IF(C$4&lt;1,C$7-C$7*(EXP(-C$4*C$5*($C61)))*((C$4/(1-C$4^2)^0.5)*SIN(C$5*($C61)*(1-C$4^2)^0.5)+COS(C$5*($C61)*(1-C$4^2)^0.5)),IF(C$4=1,C$7-C$7*(1+C$5*$C61)*EXP(-C$5*$C61),C$7+C$7*(((-C$4-SQRT(C$4^2-1))/(2*SQRT(C$4^2-1)))*EXP((-C$4+SQRT(C$4^2-1))*C$5*$C61)+((C$4-SQRT(C$4^2-1))/(2*SQRT(C$4^2-1)))*EXP((-C$4-SQRT(C$4^2-1))*C$5*$C61))))</f>
        <v>2.1867383122724635</v>
      </c>
    </row>
    <row r="62" spans="1:5" ht="12.75">
      <c r="A62">
        <f>IF(ABS((B$7-D62)/B$7/0.1)&gt;1,C62,0)</f>
        <v>3.840000000000002</v>
      </c>
      <c r="B62">
        <f t="shared" si="0"/>
        <v>0</v>
      </c>
      <c r="C62">
        <f>C61+B$11</f>
        <v>3.840000000000002</v>
      </c>
      <c r="D62">
        <f>IF(B$4&lt;1,B$7-B$7*(EXP(-B$4*$B$5*($C62)))*((B$4/(1-B$4^2)^0.5)*SIN($B$5*($C62)*(1-B$4^2)^0.5)+COS(B$5*($C62)*(1-B$4^2)^0.5)),IF(B$4=1,B$7-B$7*(1+B$5*$C62)*EXP(-B$5*$C62),B$7+B$7*(((-B$4-SQRT(B$4^2-1))/(2*SQRT(B$4^2-1)))*EXP((-B$4+SQRT(B$4^2-1))*B$5*$C62)+((B$4-SQRT(B$4^2-1))/(2*SQRT(B$4^2-1)))*EXP((-B$4-SQRT(B$4^2-1))*B$5*$C62))))</f>
        <v>2.319231540012092</v>
      </c>
      <c r="E62">
        <f>IF(C$4&lt;1,C$7-C$7*(EXP(-C$4*C$5*($C62)))*((C$4/(1-C$4^2)^0.5)*SIN(C$5*($C62)*(1-C$4^2)^0.5)+COS(C$5*($C62)*(1-C$4^2)^0.5)),IF(C$4=1,C$7-C$7*(1+C$5*$C62)*EXP(-C$5*$C62),C$7+C$7*(((-C$4-SQRT(C$4^2-1))/(2*SQRT(C$4^2-1)))*EXP((-C$4+SQRT(C$4^2-1))*C$5*$C62)+((C$4-SQRT(C$4^2-1))/(2*SQRT(C$4^2-1)))*EXP((-C$4-SQRT(C$4^2-1))*C$5*$C62))))</f>
        <v>2.1888180586959907</v>
      </c>
    </row>
    <row r="63" spans="1:5" ht="12.75">
      <c r="A63">
        <f>IF(ABS((B$7-D63)/B$7/0.1)&gt;1,C63,0)</f>
        <v>3.920000000000002</v>
      </c>
      <c r="B63">
        <f t="shared" si="0"/>
        <v>0</v>
      </c>
      <c r="C63">
        <f>C62+B$11</f>
        <v>3.920000000000002</v>
      </c>
      <c r="D63">
        <f>IF(B$4&lt;1,B$7-B$7*(EXP(-B$4*$B$5*($C63)))*((B$4/(1-B$4^2)^0.5)*SIN($B$5*($C63)*(1-B$4^2)^0.5)+COS(B$5*($C63)*(1-B$4^2)^0.5)),IF(B$4=1,B$7-B$7*(1+B$5*$C63)*EXP(-B$5*$C63),B$7+B$7*(((-B$4-SQRT(B$4^2-1))/(2*SQRT(B$4^2-1)))*EXP((-B$4+SQRT(B$4^2-1))*B$5*$C63)+((B$4-SQRT(B$4^2-1))/(2*SQRT(B$4^2-1)))*EXP((-B$4-SQRT(B$4^2-1))*B$5*$C63))))</f>
        <v>2.3134810268542947</v>
      </c>
      <c r="E63">
        <f>IF(C$4&lt;1,C$7-C$7*(EXP(-C$4*C$5*($C63)))*((C$4/(1-C$4^2)^0.5)*SIN(C$5*($C63)*(1-C$4^2)^0.5)+COS(C$5*($C63)*(1-C$4^2)^0.5)),IF(C$4=1,C$7-C$7*(1+C$5*$C63)*EXP(-C$5*$C63),C$7+C$7*(((-C$4-SQRT(C$4^2-1))/(2*SQRT(C$4^2-1)))*EXP((-C$4+SQRT(C$4^2-1))*C$5*$C63)+((C$4-SQRT(C$4^2-1))/(2*SQRT(C$4^2-1)))*EXP((-C$4-SQRT(C$4^2-1))*C$5*$C63))))</f>
        <v>2.1895558046694332</v>
      </c>
    </row>
    <row r="64" spans="1:5" ht="12.75">
      <c r="A64">
        <f>IF(ABS((B$7-D64)/B$7/0.1)&gt;1,C64,0)</f>
        <v>4.000000000000002</v>
      </c>
      <c r="B64">
        <f t="shared" si="0"/>
        <v>0</v>
      </c>
      <c r="C64">
        <f>C63+B$11</f>
        <v>4.000000000000002</v>
      </c>
      <c r="D64">
        <f>IF(B$4&lt;1,B$7-B$7*(EXP(-B$4*$B$5*($C64)))*((B$4/(1-B$4^2)^0.5)*SIN($B$5*($C64)*(1-B$4^2)^0.5)+COS(B$5*($C64)*(1-B$4^2)^0.5)),IF(B$4=1,B$7-B$7*(1+B$5*$C64)*EXP(-B$5*$C64),B$7+B$7*(((-B$4-SQRT(B$4^2-1))/(2*SQRT(B$4^2-1)))*EXP((-B$4+SQRT(B$4^2-1))*B$5*$C64)+((B$4-SQRT(B$4^2-1))/(2*SQRT(B$4^2-1)))*EXP((-B$4-SQRT(B$4^2-1))*B$5*$C64))))</f>
        <v>2.3062455368280985</v>
      </c>
      <c r="E64">
        <f>IF(C$4&lt;1,C$7-C$7*(EXP(-C$4*C$5*($C64)))*((C$4/(1-C$4^2)^0.5)*SIN(C$5*($C64)*(1-C$4^2)^0.5)+COS(C$5*($C64)*(1-C$4^2)^0.5)),IF(C$4=1,C$7-C$7*(1+C$5*$C64)*EXP(-C$5*$C64),C$7+C$7*(((-C$4-SQRT(C$4^2-1))/(2*SQRT(C$4^2-1)))*EXP((-C$4+SQRT(C$4^2-1))*C$5*$C64)+((C$4-SQRT(C$4^2-1))/(2*SQRT(C$4^2-1)))*EXP((-C$4-SQRT(C$4^2-1))*C$5*$C64))))</f>
        <v>2.189069891904385</v>
      </c>
    </row>
    <row r="65" spans="1:5" ht="12.75">
      <c r="A65">
        <f>IF(ABS((B$7-D65)/B$7/0.1)&gt;1,C65,0)</f>
        <v>4.080000000000002</v>
      </c>
      <c r="B65">
        <f t="shared" si="0"/>
        <v>0</v>
      </c>
      <c r="C65">
        <f>C64+B$11</f>
        <v>4.080000000000002</v>
      </c>
      <c r="D65">
        <f>IF(B$4&lt;1,B$7-B$7*(EXP(-B$4*$B$5*($C65)))*((B$4/(1-B$4^2)^0.5)*SIN($B$5*($C65)*(1-B$4^2)^0.5)+COS(B$5*($C65)*(1-B$4^2)^0.5)),IF(B$4=1,B$7-B$7*(1+B$5*$C65)*EXP(-B$5*$C65),B$7+B$7*(((-B$4-SQRT(B$4^2-1))/(2*SQRT(B$4^2-1)))*EXP((-B$4+SQRT(B$4^2-1))*B$5*$C65)+((B$4-SQRT(B$4^2-1))/(2*SQRT(B$4^2-1)))*EXP((-B$4-SQRT(B$4^2-1))*B$5*$C65))))</f>
        <v>2.297683719925904</v>
      </c>
      <c r="E65">
        <f>IF(C$4&lt;1,C$7-C$7*(EXP(-C$4*C$5*($C65)))*((C$4/(1-C$4^2)^0.5)*SIN(C$5*($C65)*(1-C$4^2)^0.5)+COS(C$5*($C65)*(1-C$4^2)^0.5)),IF(C$4=1,C$7-C$7*(1+C$5*$C65)*EXP(-C$5*$C65),C$7+C$7*(((-C$4-SQRT(C$4^2-1))/(2*SQRT(C$4^2-1)))*EXP((-C$4+SQRT(C$4^2-1))*C$5*$C65)+((C$4-SQRT(C$4^2-1))/(2*SQRT(C$4^2-1)))*EXP((-C$4-SQRT(C$4^2-1))*C$5*$C65))))</f>
        <v>2.187475292860129</v>
      </c>
    </row>
    <row r="66" spans="1:5" ht="12.75">
      <c r="A66">
        <f>IF(ABS((B$7-D66)/B$7/0.1)&gt;1,C66,0)</f>
        <v>4.160000000000002</v>
      </c>
      <c r="B66">
        <f t="shared" si="0"/>
        <v>0</v>
      </c>
      <c r="C66">
        <f>C65+B$11</f>
        <v>4.160000000000002</v>
      </c>
      <c r="D66">
        <f>IF(B$4&lt;1,B$7-B$7*(EXP(-B$4*$B$5*($C66)))*((B$4/(1-B$4^2)^0.5)*SIN($B$5*($C66)*(1-B$4^2)^0.5)+COS(B$5*($C66)*(1-B$4^2)^0.5)),IF(B$4=1,B$7-B$7*(1+B$5*$C66)*EXP(-B$5*$C66),B$7+B$7*(((-B$4-SQRT(B$4^2-1))/(2*SQRT(B$4^2-1)))*EXP((-B$4+SQRT(B$4^2-1))*B$5*$C66)+((B$4-SQRT(B$4^2-1))/(2*SQRT(B$4^2-1)))*EXP((-B$4-SQRT(B$4^2-1))*B$5*$C66))))</f>
        <v>2.2879501820280885</v>
      </c>
      <c r="E66">
        <f>IF(C$4&lt;1,C$7-C$7*(EXP(-C$4*C$5*($C66)))*((C$4/(1-C$4^2)^0.5)*SIN(C$5*($C66)*(1-C$4^2)^0.5)+COS(C$5*($C66)*(1-C$4^2)^0.5)),IF(C$4=1,C$7-C$7*(1+C$5*$C66)*EXP(-C$5*$C66),C$7+C$7*(((-C$4-SQRT(C$4^2-1))/(2*SQRT(C$4^2-1)))*EXP((-C$4+SQRT(C$4^2-1))*C$5*$C66)+((C$4-SQRT(C$4^2-1))/(2*SQRT(C$4^2-1)))*EXP((-C$4-SQRT(C$4^2-1))*C$5*$C66))))</f>
        <v>2.1848832179177045</v>
      </c>
    </row>
    <row r="67" spans="1:5" ht="12.75">
      <c r="A67">
        <f>IF(ABS((B$7-D67)/B$7/0.1)&gt;1,C67,0)</f>
        <v>4.240000000000002</v>
      </c>
      <c r="B67">
        <f t="shared" si="0"/>
        <v>0</v>
      </c>
      <c r="C67">
        <f>C66+B$11</f>
        <v>4.240000000000002</v>
      </c>
      <c r="D67">
        <f>IF(B$4&lt;1,B$7-B$7*(EXP(-B$4*$B$5*($C67)))*((B$4/(1-B$4^2)^0.5)*SIN($B$5*($C67)*(1-B$4^2)^0.5)+COS(B$5*($C67)*(1-B$4^2)^0.5)),IF(B$4=1,B$7-B$7*(1+B$5*$C67)*EXP(-B$5*$C67),B$7+B$7*(((-B$4-SQRT(B$4^2-1))/(2*SQRT(B$4^2-1)))*EXP((-B$4+SQRT(B$4^2-1))*B$5*$C67)+((B$4-SQRT(B$4^2-1))/(2*SQRT(B$4^2-1)))*EXP((-B$4-SQRT(B$4^2-1))*B$5*$C67))))</f>
        <v>2.277194845402922</v>
      </c>
      <c r="E67">
        <f>IF(C$4&lt;1,C$7-C$7*(EXP(-C$4*C$5*($C67)))*((C$4/(1-C$4^2)^0.5)*SIN(C$5*($C67)*(1-C$4^2)^0.5)+COS(C$5*($C67)*(1-C$4^2)^0.5)),IF(C$4=1,C$7-C$7*(1+C$5*$C67)*EXP(-C$5*$C67),C$7+C$7*(((-C$4-SQRT(C$4^2-1))/(2*SQRT(C$4^2-1)))*EXP((-C$4+SQRT(C$4^2-1))*C$5*$C67)+((C$4-SQRT(C$4^2-1))/(2*SQRT(C$4^2-1)))*EXP((-C$4-SQRT(C$4^2-1))*C$5*$C67))))</f>
        <v>2.181400781457144</v>
      </c>
    </row>
    <row r="68" spans="1:5" ht="12.75">
      <c r="A68">
        <f>IF(ABS((B$7-D68)/B$7/0.1)&gt;1,C68,0)</f>
        <v>4.320000000000002</v>
      </c>
      <c r="B68">
        <f t="shared" si="0"/>
        <v>0</v>
      </c>
      <c r="C68">
        <f>C67+B$11</f>
        <v>4.320000000000002</v>
      </c>
      <c r="D68">
        <f>IF(B$4&lt;1,B$7-B$7*(EXP(-B$4*$B$5*($C68)))*((B$4/(1-B$4^2)^0.5)*SIN($B$5*($C68)*(1-B$4^2)^0.5)+COS(B$5*($C68)*(1-B$4^2)^0.5)),IF(B$4=1,B$7-B$7*(1+B$5*$C68)*EXP(-B$5*$C68),B$7+B$7*(((-B$4-SQRT(B$4^2-1))/(2*SQRT(B$4^2-1)))*EXP((-B$4+SQRT(B$4^2-1))*B$5*$C68)+((B$4-SQRT(B$4^2-1))/(2*SQRT(B$4^2-1)))*EXP((-B$4-SQRT(B$4^2-1))*B$5*$C68))))</f>
        <v>2.26556238716568</v>
      </c>
      <c r="E68">
        <f>IF(C$4&lt;1,C$7-C$7*(EXP(-C$4*C$5*($C68)))*((C$4/(1-C$4^2)^0.5)*SIN(C$5*($C68)*(1-C$4^2)^0.5)+COS(C$5*($C68)*(1-C$4^2)^0.5)),IF(C$4=1,C$7-C$7*(1+C$5*$C68)*EXP(-C$5*$C68),C$7+C$7*(((-C$4-SQRT(C$4^2-1))/(2*SQRT(C$4^2-1)))*EXP((-C$4+SQRT(C$4^2-1))*C$5*$C68)+((C$4-SQRT(C$4^2-1))/(2*SQRT(C$4^2-1)))*EXP((-C$4-SQRT(C$4^2-1))*C$5*$C68))))</f>
        <v>2.177130723482767</v>
      </c>
    </row>
    <row r="69" spans="1:5" ht="12.75">
      <c r="A69">
        <f>IF(ABS((B$7-D69)/B$7/0.1)&gt;1,C69,0)</f>
        <v>4.400000000000002</v>
      </c>
      <c r="B69">
        <f t="shared" si="0"/>
        <v>0</v>
      </c>
      <c r="C69">
        <f>C68+B$11</f>
        <v>4.400000000000002</v>
      </c>
      <c r="D69">
        <f>IF(B$4&lt;1,B$7-B$7*(EXP(-B$4*$B$5*($C69)))*((B$4/(1-B$4^2)^0.5)*SIN($B$5*($C69)*(1-B$4^2)^0.5)+COS(B$5*($C69)*(1-B$4^2)^0.5)),IF(B$4=1,B$7-B$7*(1+B$5*$C69)*EXP(-B$5*$C69),B$7+B$7*(((-B$4-SQRT(B$4^2-1))/(2*SQRT(B$4^2-1)))*EXP((-B$4+SQRT(B$4^2-1))*B$5*$C69)+((B$4-SQRT(B$4^2-1))/(2*SQRT(B$4^2-1)))*EXP((-B$4-SQRT(B$4^2-1))*B$5*$C69))))</f>
        <v>2.253191753155194</v>
      </c>
      <c r="E69">
        <f>IF(C$4&lt;1,C$7-C$7*(EXP(-C$4*C$5*($C69)))*((C$4/(1-C$4^2)^0.5)*SIN(C$5*($C69)*(1-C$4^2)^0.5)+COS(C$5*($C69)*(1-C$4^2)^0.5)),IF(C$4=1,C$7-C$7*(1+C$5*$C69)*EXP(-C$5*$C69),C$7+C$7*(((-C$4-SQRT(C$4^2-1))/(2*SQRT(C$4^2-1)))*EXP((-C$4+SQRT(C$4^2-1))*C$5*$C69)+((C$4-SQRT(C$4^2-1))/(2*SQRT(C$4^2-1)))*EXP((-C$4-SQRT(C$4^2-1))*C$5*$C69))))</f>
        <v>2.1721711834097275</v>
      </c>
    </row>
    <row r="70" spans="1:5" ht="12.75">
      <c r="A70">
        <f>IF(ABS((B$7-D70)/B$7/0.1)&gt;1,C70,0)</f>
        <v>4.480000000000002</v>
      </c>
      <c r="B70">
        <f t="shared" si="0"/>
        <v>0</v>
      </c>
      <c r="C70">
        <f>C69+B$11</f>
        <v>4.480000000000002</v>
      </c>
      <c r="D70">
        <f>IF(B$4&lt;1,B$7-B$7*(EXP(-B$4*$B$5*($C70)))*((B$4/(1-B$4^2)^0.5)*SIN($B$5*($C70)*(1-B$4^2)^0.5)+COS(B$5*($C70)*(1-B$4^2)^0.5)),IF(B$4=1,B$7-B$7*(1+B$5*$C70)*EXP(-B$5*$C70),B$7+B$7*(((-B$4-SQRT(B$4^2-1))/(2*SQRT(B$4^2-1)))*EXP((-B$4+SQRT(B$4^2-1))*B$5*$C70)+((B$4-SQRT(B$4^2-1))/(2*SQRT(B$4^2-1)))*EXP((-B$4-SQRT(B$4^2-1))*B$5*$C70))))</f>
        <v>2.240215744417875</v>
      </c>
      <c r="E70">
        <f>IF(C$4&lt;1,C$7-C$7*(EXP(-C$4*C$5*($C70)))*((C$4/(1-C$4^2)^0.5)*SIN(C$5*($C70)*(1-C$4^2)^0.5)+COS(C$5*($C70)*(1-C$4^2)^0.5)),IF(C$4=1,C$7-C$7*(1+C$5*$C70)*EXP(-C$5*$C70),C$7+C$7*(((-C$4-SQRT(C$4^2-1))/(2*SQRT(C$4^2-1)))*EXP((-C$4+SQRT(C$4^2-1))*C$5*$C70)+((C$4-SQRT(C$4^2-1))/(2*SQRT(C$4^2-1)))*EXP((-C$4-SQRT(C$4^2-1))*C$5*$C70))))</f>
        <v>2.166615522616897</v>
      </c>
    </row>
    <row r="71" spans="1:5" ht="12.75">
      <c r="A71">
        <f>IF(ABS((B$7-D71)/B$7/0.1)&gt;1,C71,0)</f>
        <v>4.560000000000002</v>
      </c>
      <c r="B71">
        <f t="shared" si="0"/>
        <v>0</v>
      </c>
      <c r="C71">
        <f>C70+B$11</f>
        <v>4.560000000000002</v>
      </c>
      <c r="D71">
        <f>IF(B$4&lt;1,B$7-B$7*(EXP(-B$4*$B$5*($C71)))*((B$4/(1-B$4^2)^0.5)*SIN($B$5*($C71)*(1-B$4^2)^0.5)+COS(B$5*($C71)*(1-B$4^2)^0.5)),IF(B$4=1,B$7-B$7*(1+B$5*$C71)*EXP(-B$5*$C71),B$7+B$7*(((-B$4-SQRT(B$4^2-1))/(2*SQRT(B$4^2-1)))*EXP((-B$4+SQRT(B$4^2-1))*B$5*$C71)+((B$4-SQRT(B$4^2-1))/(2*SQRT(B$4^2-1)))*EXP((-B$4-SQRT(B$4^2-1))*B$5*$C71))))</f>
        <v>2.2267606732589296</v>
      </c>
      <c r="E71">
        <f>IF(C$4&lt;1,C$7-C$7*(EXP(-C$4*C$5*($C71)))*((C$4/(1-C$4^2)^0.5)*SIN(C$5*($C71)*(1-C$4^2)^0.5)+COS(C$5*($C71)*(1-C$4^2)^0.5)),IF(C$4=1,C$7-C$7*(1+C$5*$C71)*EXP(-C$5*$C71),C$7+C$7*(((-C$4-SQRT(C$4^2-1))/(2*SQRT(C$4^2-1)))*EXP((-C$4+SQRT(C$4^2-1))*C$5*$C71)+((C$4-SQRT(C$4^2-1))/(2*SQRT(C$4^2-1)))*EXP((-C$4-SQRT(C$4^2-1))*C$5*$C71))))</f>
        <v>2.160552192384482</v>
      </c>
    </row>
    <row r="72" spans="1:5" ht="12.75">
      <c r="A72">
        <f>IF(ABS((B$7-D72)/B$7/0.1)&gt;1,C72,0)</f>
        <v>4.640000000000002</v>
      </c>
      <c r="B72">
        <f t="shared" si="0"/>
        <v>0</v>
      </c>
      <c r="C72">
        <f>C71+B$11</f>
        <v>4.640000000000002</v>
      </c>
      <c r="D72">
        <f>IF(B$4&lt;1,B$7-B$7*(EXP(-B$4*$B$5*($C72)))*((B$4/(1-B$4^2)^0.5)*SIN($B$5*($C72)*(1-B$4^2)^0.5)+COS(B$5*($C72)*(1-B$4^2)^0.5)),IF(B$4=1,B$7-B$7*(1+B$5*$C72)*EXP(-B$5*$C72),B$7+B$7*(((-B$4-SQRT(B$4^2-1))/(2*SQRT(B$4^2-1)))*EXP((-B$4+SQRT(B$4^2-1))*B$5*$C72)+((B$4-SQRT(B$4^2-1))/(2*SQRT(B$4^2-1)))*EXP((-B$4-SQRT(B$4^2-1))*B$5*$C72))))</f>
        <v>2.2129460856265863</v>
      </c>
      <c r="E72">
        <f>IF(C$4&lt;1,C$7-C$7*(EXP(-C$4*C$5*($C72)))*((C$4/(1-C$4^2)^0.5)*SIN(C$5*($C72)*(1-C$4^2)^0.5)+COS(C$5*($C72)*(1-C$4^2)^0.5)),IF(C$4=1,C$7-C$7*(1+C$5*$C72)*EXP(-C$5*$C72),C$7+C$7*(((-C$4-SQRT(C$4^2-1))/(2*SQRT(C$4^2-1)))*EXP((-C$4+SQRT(C$4^2-1))*C$5*$C72)+((C$4-SQRT(C$4^2-1))/(2*SQRT(C$4^2-1)))*EXP((-C$4-SQRT(C$4^2-1))*C$5*$C72))))</f>
        <v>2.1540646438675095</v>
      </c>
    </row>
    <row r="73" spans="1:5" ht="12.75">
      <c r="A73">
        <f>IF(ABS((B$7-D73)/B$7/0.1)&gt;1,C73,0)</f>
        <v>0</v>
      </c>
      <c r="B73">
        <f t="shared" si="0"/>
        <v>0</v>
      </c>
      <c r="C73">
        <f>C72+B$11</f>
        <v>4.720000000000002</v>
      </c>
      <c r="D73">
        <f>IF(B$4&lt;1,B$7-B$7*(EXP(-B$4*$B$5*($C73)))*((B$4/(1-B$4^2)^0.5)*SIN($B$5*($C73)*(1-B$4^2)^0.5)+COS(B$5*($C73)*(1-B$4^2)^0.5)),IF(B$4=1,B$7-B$7*(1+B$5*$C73)*EXP(-B$5*$C73),B$7+B$7*(((-B$4-SQRT(B$4^2-1))/(2*SQRT(B$4^2-1)))*EXP((-B$4+SQRT(B$4^2-1))*B$5*$C73)+((B$4-SQRT(B$4^2-1))/(2*SQRT(B$4^2-1)))*EXP((-B$4-SQRT(B$4^2-1))*B$5*$C73))))</f>
        <v>2.198884546436031</v>
      </c>
      <c r="E73">
        <f>IF(C$4&lt;1,C$7-C$7*(EXP(-C$4*C$5*($C73)))*((C$4/(1-C$4^2)^0.5)*SIN(C$5*($C73)*(1-C$4^2)^0.5)+COS(C$5*($C73)*(1-C$4^2)^0.5)),IF(C$4=1,C$7-C$7*(1+C$5*$C73)*EXP(-C$5*$C73),C$7+C$7*(((-C$4-SQRT(C$4^2-1))/(2*SQRT(C$4^2-1)))*EXP((-C$4+SQRT(C$4^2-1))*C$5*$C73)+((C$4-SQRT(C$4^2-1))/(2*SQRT(C$4^2-1)))*EXP((-C$4-SQRT(C$4^2-1))*C$5*$C73))))</f>
        <v>2.1472312768064645</v>
      </c>
    </row>
    <row r="74" spans="1:5" ht="12.75">
      <c r="A74">
        <f>IF(ABS((B$7-D74)/B$7/0.1)&gt;1,C74,0)</f>
        <v>0</v>
      </c>
      <c r="B74">
        <f t="shared" si="0"/>
        <v>0</v>
      </c>
      <c r="C74">
        <f>C73+B$11</f>
        <v>4.8000000000000025</v>
      </c>
      <c r="D74">
        <f>IF(B$4&lt;1,B$7-B$7*(EXP(-B$4*$B$5*($C74)))*((B$4/(1-B$4^2)^0.5)*SIN($B$5*($C74)*(1-B$4^2)^0.5)+COS(B$5*($C74)*(1-B$4^2)^0.5)),IF(B$4=1,B$7-B$7*(1+B$5*$C74)*EXP(-B$5*$C74),B$7+B$7*(((-B$4-SQRT(B$4^2-1))/(2*SQRT(B$4^2-1)))*EXP((-B$4+SQRT(B$4^2-1))*B$5*$C74)+((B$4-SQRT(B$4^2-1))/(2*SQRT(B$4^2-1)))*EXP((-B$4-SQRT(B$4^2-1))*B$5*$C74))))</f>
        <v>2.1846814843137143</v>
      </c>
      <c r="E74">
        <f>IF(C$4&lt;1,C$7-C$7*(EXP(-C$4*C$5*($C74)))*((C$4/(1-C$4^2)^0.5)*SIN(C$5*($C74)*(1-C$4^2)^0.5)+COS(C$5*($C74)*(1-C$4^2)^0.5)),IF(C$4=1,C$7-C$7*(1+C$5*$C74)*EXP(-C$5*$C74),C$7+C$7*(((-C$4-SQRT(C$4^2-1))/(2*SQRT(C$4^2-1)))*EXP((-C$4+SQRT(C$4^2-1))*C$5*$C74)+((C$4-SQRT(C$4^2-1))/(2*SQRT(C$4^2-1)))*EXP((-C$4-SQRT(C$4^2-1))*C$5*$C74))))</f>
        <v>2.140125423742069</v>
      </c>
    </row>
    <row r="75" spans="1:5" ht="12.75">
      <c r="A75">
        <f>IF(ABS((B$7-D75)/B$7/0.1)&gt;1,C75,0)</f>
        <v>0</v>
      </c>
      <c r="B75">
        <f t="shared" si="0"/>
        <v>0</v>
      </c>
      <c r="C75">
        <f>C74+B$11</f>
        <v>4.880000000000003</v>
      </c>
      <c r="D75">
        <f>IF(B$4&lt;1,B$7-B$7*(EXP(-B$4*$B$5*($C75)))*((B$4/(1-B$4^2)^0.5)*SIN($B$5*($C75)*(1-B$4^2)^0.5)+COS(B$5*($C75)*(1-B$4^2)^0.5)),IF(B$4=1,B$7-B$7*(1+B$5*$C75)*EXP(-B$5*$C75),B$7+B$7*(((-B$4-SQRT(B$4^2-1))/(2*SQRT(B$4^2-1)))*EXP((-B$4+SQRT(B$4^2-1))*B$5*$C75)+((B$4-SQRT(B$4^2-1))/(2*SQRT(B$4^2-1)))*EXP((-B$4-SQRT(B$4^2-1))*B$5*$C75))))</f>
        <v>2.170435092147994</v>
      </c>
      <c r="E75">
        <f>IF(C$4&lt;1,C$7-C$7*(EXP(-C$4*C$5*($C75)))*((C$4/(1-C$4^2)^0.5)*SIN(C$5*($C75)*(1-C$4^2)^0.5)+COS(C$5*($C75)*(1-C$4^2)^0.5)),IF(C$4=1,C$7-C$7*(1+C$5*$C75)*EXP(-C$5*$C75),C$7+C$7*(((-C$4-SQRT(C$4^2-1))/(2*SQRT(C$4^2-1)))*EXP((-C$4+SQRT(C$4^2-1))*C$5*$C75)+((C$4-SQRT(C$4^2-1))/(2*SQRT(C$4^2-1)))*EXP((-C$4-SQRT(C$4^2-1))*C$5*$C75))))</f>
        <v>2.1328153665805583</v>
      </c>
    </row>
    <row r="76" spans="1:5" ht="12.75">
      <c r="A76">
        <f>IF(ABS((B$7-D76)/B$7/0.1)&gt;1,C76,0)</f>
        <v>0</v>
      </c>
      <c r="B76">
        <f t="shared" si="0"/>
        <v>0</v>
      </c>
      <c r="C76">
        <f>C75+B$11</f>
        <v>4.960000000000003</v>
      </c>
      <c r="D76">
        <f>IF(B$4&lt;1,B$7-B$7*(EXP(-B$4*$B$5*($C76)))*((B$4/(1-B$4^2)^0.5)*SIN($B$5*($C76)*(1-B$4^2)^0.5)+COS(B$5*($C76)*(1-B$4^2)^0.5)),IF(B$4=1,B$7-B$7*(1+B$5*$C76)*EXP(-B$5*$C76),B$7+B$7*(((-B$4-SQRT(B$4^2-1))/(2*SQRT(B$4^2-1)))*EXP((-B$4+SQRT(B$4^2-1))*B$5*$C76)+((B$4-SQRT(B$4^2-1))/(2*SQRT(B$4^2-1)))*EXP((-B$4-SQRT(B$4^2-1))*B$5*$C76))))</f>
        <v>2.156236279766884</v>
      </c>
      <c r="E76">
        <f>IF(C$4&lt;1,C$7-C$7*(EXP(-C$4*C$5*($C76)))*((C$4/(1-C$4^2)^0.5)*SIN(C$5*($C76)*(1-C$4^2)^0.5)+COS(C$5*($C76)*(1-C$4^2)^0.5)),IF(C$4=1,C$7-C$7*(1+C$5*$C76)*EXP(-C$5*$C76),C$7+C$7*(((-C$4-SQRT(C$4^2-1))/(2*SQRT(C$4^2-1)))*EXP((-C$4+SQRT(C$4^2-1))*C$5*$C76)+((C$4-SQRT(C$4^2-1))/(2*SQRT(C$4^2-1)))*EXP((-C$4-SQRT(C$4^2-1))*C$5*$C76))))</f>
        <v>2.1253643824471977</v>
      </c>
    </row>
    <row r="77" spans="1:5" ht="12.75">
      <c r="A77">
        <f>IF(ABS((B$7-D77)/B$7/0.1)&gt;1,C77,0)</f>
        <v>0</v>
      </c>
      <c r="B77">
        <f t="shared" si="0"/>
        <v>0</v>
      </c>
      <c r="C77">
        <f>C76+B$11</f>
        <v>5.040000000000003</v>
      </c>
      <c r="D77">
        <f>IF(B$4&lt;1,B$7-B$7*(EXP(-B$4*$B$5*($C77)))*((B$4/(1-B$4^2)^0.5)*SIN($B$5*($C77)*(1-B$4^2)^0.5)+COS(B$5*($C77)*(1-B$4^2)^0.5)),IF(B$4=1,B$7-B$7*(1+B$5*$C77)*EXP(-B$5*$C77),B$7+B$7*(((-B$4-SQRT(B$4^2-1))/(2*SQRT(B$4^2-1)))*EXP((-B$4+SQRT(B$4^2-1))*B$5*$C77)+((B$4-SQRT(B$4^2-1))/(2*SQRT(B$4^2-1)))*EXP((-B$4-SQRT(B$4^2-1))*B$5*$C77))))</f>
        <v>2.142168675026086</v>
      </c>
      <c r="E77">
        <f>IF(C$4&lt;1,C$7-C$7*(EXP(-C$4*C$5*($C77)))*((C$4/(1-C$4^2)^0.5)*SIN(C$5*($C77)*(1-C$4^2)^0.5)+COS(C$5*($C77)*(1-C$4^2)^0.5)),IF(C$4=1,C$7-C$7*(1+C$5*$C77)*EXP(-C$5*$C77),C$7+C$7*(((-C$4-SQRT(C$4^2-1))/(2*SQRT(C$4^2-1)))*EXP((-C$4+SQRT(C$4^2-1))*C$5*$C77)+((C$4-SQRT(C$4^2-1))/(2*SQRT(C$4^2-1)))*EXP((-C$4-SQRT(C$4^2-1))*C$5*$C77))))</f>
        <v>2.11783081586744</v>
      </c>
    </row>
    <row r="78" spans="1:5" ht="12.75">
      <c r="A78">
        <f>IF(ABS((B$7-D78)/B$7/0.1)&gt;1,C78,0)</f>
        <v>0</v>
      </c>
      <c r="B78">
        <f t="shared" si="0"/>
        <v>0</v>
      </c>
      <c r="C78">
        <f>C77+B$11</f>
        <v>5.120000000000003</v>
      </c>
      <c r="D78">
        <f>IF(B$4&lt;1,B$7-B$7*(EXP(-B$4*$B$5*($C78)))*((B$4/(1-B$4^2)^0.5)*SIN($B$5*($C78)*(1-B$4^2)^0.5)+COS(B$5*($C78)*(1-B$4^2)^0.5)),IF(B$4=1,B$7-B$7*(1+B$5*$C78)*EXP(-B$5*$C78),B$7+B$7*(((-B$4-SQRT(B$4^2-1))/(2*SQRT(B$4^2-1)))*EXP((-B$4+SQRT(B$4^2-1))*B$5*$C78)+((B$4-SQRT(B$4^2-1))/(2*SQRT(B$4^2-1)))*EXP((-B$4-SQRT(B$4^2-1))*B$5*$C78))))</f>
        <v>2.1283086695786624</v>
      </c>
      <c r="E78">
        <f>IF(C$4&lt;1,C$7-C$7*(EXP(-C$4*C$5*($C78)))*((C$4/(1-C$4^2)^0.5)*SIN(C$5*($C78)*(1-C$4^2)^0.5)+COS(C$5*($C78)*(1-C$4^2)^0.5)),IF(C$4=1,C$7-C$7*(1+C$5*$C78)*EXP(-C$5*$C78),C$7+C$7*(((-C$4-SQRT(C$4^2-1))/(2*SQRT(C$4^2-1)))*EXP((-C$4+SQRT(C$4^2-1))*C$5*$C78)+((C$4-SQRT(C$4^2-1))/(2*SQRT(C$4^2-1)))*EXP((-C$4-SQRT(C$4^2-1))*C$5*$C78))))</f>
        <v>2.110268174425549</v>
      </c>
    </row>
    <row r="79" spans="1:5" ht="12.75">
      <c r="A79">
        <f>IF(ABS((B$7-D79)/B$7/0.1)&gt;1,C79,0)</f>
        <v>0</v>
      </c>
      <c r="B79">
        <f t="shared" si="0"/>
        <v>0</v>
      </c>
      <c r="C79">
        <f>C78+B$11</f>
        <v>5.200000000000003</v>
      </c>
      <c r="D79">
        <f>IF(B$4&lt;1,B$7-B$7*(EXP(-B$4*$B$5*($C79)))*((B$4/(1-B$4^2)^0.5)*SIN($B$5*($C79)*(1-B$4^2)^0.5)+COS(B$5*($C79)*(1-B$4^2)^0.5)),IF(B$4=1,B$7-B$7*(1+B$5*$C79)*EXP(-B$5*$C79),B$7+B$7*(((-B$4-SQRT(B$4^2-1))/(2*SQRT(B$4^2-1)))*EXP((-B$4+SQRT(B$4^2-1))*B$5*$C79)+((B$4-SQRT(B$4^2-1))/(2*SQRT(B$4^2-1)))*EXP((-B$4-SQRT(B$4^2-1))*B$5*$C79))))</f>
        <v>2.1147255056096927</v>
      </c>
      <c r="E79">
        <f>IF(C$4&lt;1,C$7-C$7*(EXP(-C$4*C$5*($C79)))*((C$4/(1-C$4^2)^0.5)*SIN(C$5*($C79)*(1-C$4^2)^0.5)+COS(C$5*($C79)*(1-C$4^2)^0.5)),IF(C$4=1,C$7-C$7*(1+C$5*$C79)*EXP(-C$5*$C79),C$7+C$7*(((-C$4-SQRT(C$4^2-1))/(2*SQRT(C$4^2-1)))*EXP((-C$4+SQRT(C$4^2-1))*C$5*$C79)+((C$4-SQRT(C$4^2-1))/(2*SQRT(C$4^2-1)))*EXP((-C$4-SQRT(C$4^2-1))*C$5*$C79))))</f>
        <v>2.102725245168232</v>
      </c>
    </row>
    <row r="80" spans="1:5" ht="12.75">
      <c r="A80">
        <f>IF(ABS((B$7-D80)/B$7/0.1)&gt;1,C80,0)</f>
        <v>0</v>
      </c>
      <c r="B80">
        <f aca="true" t="shared" si="1" ref="B80:B143">IF(ABS((C$7-E80)/C$7/0.1)&gt;1,C80,0)</f>
        <v>0</v>
      </c>
      <c r="C80">
        <f>C79+B$11</f>
        <v>5.280000000000003</v>
      </c>
      <c r="D80">
        <f>IF(B$4&lt;1,B$7-B$7*(EXP(-B$4*$B$5*($C80)))*((B$4/(1-B$4^2)^0.5)*SIN($B$5*($C80)*(1-B$4^2)^0.5)+COS(B$5*($C80)*(1-B$4^2)^0.5)),IF(B$4=1,B$7-B$7*(1+B$5*$C80)*EXP(-B$5*$C80),B$7+B$7*(((-B$4-SQRT(B$4^2-1))/(2*SQRT(B$4^2-1)))*EXP((-B$4+SQRT(B$4^2-1))*B$5*$C80)+((B$4-SQRT(B$4^2-1))/(2*SQRT(B$4^2-1)))*EXP((-B$4-SQRT(B$4^2-1))*B$5*$C80))))</f>
        <v>2.101481399853189</v>
      </c>
      <c r="E80">
        <f>IF(C$4&lt;1,C$7-C$7*(EXP(-C$4*C$5*($C80)))*((C$4/(1-C$4^2)^0.5)*SIN(C$5*($C80)*(1-C$4^2)^0.5)+COS(C$5*($C80)*(1-C$4^2)^0.5)),IF(C$4=1,C$7-C$7*(1+C$5*$C80)*EXP(-C$5*$C80),C$7+C$7*(((-C$4-SQRT(C$4^2-1))/(2*SQRT(C$4^2-1)))*EXP((-C$4+SQRT(C$4^2-1))*C$5*$C80)+((C$4-SQRT(C$4^2-1))/(2*SQRT(C$4^2-1)))*EXP((-C$4-SQRT(C$4^2-1))*C$5*$C80))))</f>
        <v>2.0952462291443883</v>
      </c>
    </row>
    <row r="81" spans="1:5" ht="12.75">
      <c r="A81">
        <f>IF(ABS((B$7-D81)/B$7/0.1)&gt;1,C81,0)</f>
        <v>0</v>
      </c>
      <c r="B81">
        <f t="shared" si="1"/>
        <v>0</v>
      </c>
      <c r="C81">
        <f>C80+B$11</f>
        <v>5.360000000000003</v>
      </c>
      <c r="D81">
        <f>IF(B$4&lt;1,B$7-B$7*(EXP(-B$4*$B$5*($C81)))*((B$4/(1-B$4^2)^0.5)*SIN($B$5*($C81)*(1-B$4^2)^0.5)+COS(B$5*($C81)*(1-B$4^2)^0.5)),IF(B$4=1,B$7-B$7*(1+B$5*$C81)*EXP(-B$5*$C81),B$7+B$7*(((-B$4-SQRT(B$4^2-1))/(2*SQRT(B$4^2-1)))*EXP((-B$4+SQRT(B$4^2-1))*B$5*$C81)+((B$4-SQRT(B$4^2-1))/(2*SQRT(B$4^2-1)))*EXP((-B$4-SQRT(B$4^2-1))*B$5*$C81))))</f>
        <v>2.0886317012624844</v>
      </c>
      <c r="E81">
        <f>IF(C$4&lt;1,C$7-C$7*(EXP(-C$4*C$5*($C81)))*((C$4/(1-C$4^2)^0.5)*SIN(C$5*($C81)*(1-C$4^2)^0.5)+COS(C$5*($C81)*(1-C$4^2)^0.5)),IF(C$4=1,C$7-C$7*(1+C$5*$C81)*EXP(-C$5*$C81),C$7+C$7*(((-C$4-SQRT(C$4^2-1))/(2*SQRT(C$4^2-1)))*EXP((-C$4+SQRT(C$4^2-1))*C$5*$C81)+((C$4-SQRT(C$4^2-1))/(2*SQRT(C$4^2-1)))*EXP((-C$4-SQRT(C$4^2-1))*C$5*$C81))))</f>
        <v>2.087870891600307</v>
      </c>
    </row>
    <row r="82" spans="1:5" ht="12.75">
      <c r="A82">
        <f>IF(ABS((B$7-D82)/B$7/0.1)&gt;1,C82,0)</f>
        <v>0</v>
      </c>
      <c r="B82">
        <f t="shared" si="1"/>
        <v>0</v>
      </c>
      <c r="C82">
        <f>C81+B$11</f>
        <v>5.440000000000003</v>
      </c>
      <c r="D82">
        <f>IF(B$4&lt;1,B$7-B$7*(EXP(-B$4*$B$5*($C82)))*((B$4/(1-B$4^2)^0.5)*SIN($B$5*($C82)*(1-B$4^2)^0.5)+COS(B$5*($C82)*(1-B$4^2)^0.5)),IF(B$4=1,B$7-B$7*(1+B$5*$C82)*EXP(-B$5*$C82),B$7+B$7*(((-B$4-SQRT(B$4^2-1))/(2*SQRT(B$4^2-1)))*EXP((-B$4+SQRT(B$4^2-1))*B$5*$C82)+((B$4-SQRT(B$4^2-1))/(2*SQRT(B$4^2-1)))*EXP((-B$4-SQRT(B$4^2-1))*B$5*$C82))))</f>
        <v>2.076225078777429</v>
      </c>
      <c r="E82">
        <f>IF(C$4&lt;1,C$7-C$7*(EXP(-C$4*C$5*($C82)))*((C$4/(1-C$4^2)^0.5)*SIN(C$5*($C82)*(1-C$4^2)^0.5)+COS(C$5*($C82)*(1-C$4^2)^0.5)),IF(C$4=1,C$7-C$7*(1+C$5*$C82)*EXP(-C$5*$C82),C$7+C$7*(((-C$4-SQRT(C$4^2-1))/(2*SQRT(C$4^2-1)))*EXP((-C$4+SQRT(C$4^2-1))*C$5*$C82)+((C$4-SQRT(C$4^2-1))/(2*SQRT(C$4^2-1)))*EXP((-C$4-SQRT(C$4^2-1))*C$5*$C82))))</f>
        <v>2.0806347254811954</v>
      </c>
    </row>
    <row r="83" spans="1:5" ht="12.75">
      <c r="A83">
        <f>IF(ABS((B$7-D83)/B$7/0.1)&gt;1,C83,0)</f>
        <v>0</v>
      </c>
      <c r="B83">
        <f t="shared" si="1"/>
        <v>0</v>
      </c>
      <c r="C83">
        <f>C82+B$11</f>
        <v>5.520000000000003</v>
      </c>
      <c r="D83">
        <f>IF(B$4&lt;1,B$7-B$7*(EXP(-B$4*$B$5*($C83)))*((B$4/(1-B$4^2)^0.5)*SIN($B$5*($C83)*(1-B$4^2)^0.5)+COS(B$5*($C83)*(1-B$4^2)^0.5)),IF(B$4=1,B$7-B$7*(1+B$5*$C83)*EXP(-B$5*$C83),B$7+B$7*(((-B$4-SQRT(B$4^2-1))/(2*SQRT(B$4^2-1)))*EXP((-B$4+SQRT(B$4^2-1))*B$5*$C83)+((B$4-SQRT(B$4^2-1))/(2*SQRT(B$4^2-1)))*EXP((-B$4-SQRT(B$4^2-1))*B$5*$C83))))</f>
        <v>2.0643037357201623</v>
      </c>
      <c r="E83">
        <f>IF(C$4&lt;1,C$7-C$7*(EXP(-C$4*C$5*($C83)))*((C$4/(1-C$4^2)^0.5)*SIN(C$5*($C83)*(1-C$4^2)^0.5)+COS(C$5*($C83)*(1-C$4^2)^0.5)),IF(C$4=1,C$7-C$7*(1+C$5*$C83)*EXP(-C$5*$C83),C$7+C$7*(((-C$4-SQRT(C$4^2-1))/(2*SQRT(C$4^2-1)))*EXP((-C$4+SQRT(C$4^2-1))*C$5*$C83)+((C$4-SQRT(C$4^2-1))/(2*SQRT(C$4^2-1)))*EXP((-C$4-SQRT(C$4^2-1))*C$5*$C83))))</f>
        <v>2.0735691260238287</v>
      </c>
    </row>
    <row r="84" spans="1:5" ht="12.75">
      <c r="A84">
        <f>IF(ABS((B$7-D84)/B$7/0.1)&gt;1,C84,0)</f>
        <v>0</v>
      </c>
      <c r="B84">
        <f t="shared" si="1"/>
        <v>0</v>
      </c>
      <c r="C84">
        <f>C83+B$11</f>
        <v>5.600000000000003</v>
      </c>
      <c r="D84">
        <f>IF(B$4&lt;1,B$7-B$7*(EXP(-B$4*$B$5*($C84)))*((B$4/(1-B$4^2)^0.5)*SIN($B$5*($C84)*(1-B$4^2)^0.5)+COS(B$5*($C84)*(1-B$4^2)^0.5)),IF(B$4=1,B$7-B$7*(1+B$5*$C84)*EXP(-B$5*$C84),B$7+B$7*(((-B$4-SQRT(B$4^2-1))/(2*SQRT(B$4^2-1)))*EXP((-B$4+SQRT(B$4^2-1))*B$5*$C84)+((B$4-SQRT(B$4^2-1))/(2*SQRT(B$4^2-1)))*EXP((-B$4-SQRT(B$4^2-1))*B$5*$C84))))</f>
        <v>2.0529036474541744</v>
      </c>
      <c r="E84">
        <f>IF(C$4&lt;1,C$7-C$7*(EXP(-C$4*C$5*($C84)))*((C$4/(1-C$4^2)^0.5)*SIN(C$5*($C84)*(1-C$4^2)^0.5)+COS(C$5*($C84)*(1-C$4^2)^0.5)),IF(C$4=1,C$7-C$7*(1+C$5*$C84)*EXP(-C$5*$C84),C$7+C$7*(((-C$4-SQRT(C$4^2-1))/(2*SQRT(C$4^2-1)))*EXP((-C$4+SQRT(C$4^2-1))*C$5*$C84)+((C$4-SQRT(C$4^2-1))/(2*SQRT(C$4^2-1)))*EXP((-C$4-SQRT(C$4^2-1))*C$5*$C84))))</f>
        <v>2.0667015743602026</v>
      </c>
    </row>
    <row r="85" spans="1:5" ht="12.75">
      <c r="A85">
        <f>IF(ABS((B$7-D85)/B$7/0.1)&gt;1,C85,0)</f>
        <v>0</v>
      </c>
      <c r="B85">
        <f t="shared" si="1"/>
        <v>0</v>
      </c>
      <c r="C85">
        <f>C84+B$11</f>
        <v>5.680000000000003</v>
      </c>
      <c r="D85">
        <f>IF(B$4&lt;1,B$7-B$7*(EXP(-B$4*$B$5*($C85)))*((B$4/(1-B$4^2)^0.5)*SIN($B$5*($C85)*(1-B$4^2)^0.5)+COS(B$5*($C85)*(1-B$4^2)^0.5)),IF(B$4=1,B$7-B$7*(1+B$5*$C85)*EXP(-B$5*$C85),B$7+B$7*(((-B$4-SQRT(B$4^2-1))/(2*SQRT(B$4^2-1)))*EXP((-B$4+SQRT(B$4^2-1))*B$5*$C85)+((B$4-SQRT(B$4^2-1))/(2*SQRT(B$4^2-1)))*EXP((-B$4-SQRT(B$4^2-1))*B$5*$C85))))</f>
        <v>2.042054819057106</v>
      </c>
      <c r="E85">
        <f>IF(C$4&lt;1,C$7-C$7*(EXP(-C$4*C$5*($C85)))*((C$4/(1-C$4^2)^0.5)*SIN(C$5*($C85)*(1-C$4^2)^0.5)+COS(C$5*($C85)*(1-C$4^2)^0.5)),IF(C$4=1,C$7-C$7*(1+C$5*$C85)*EXP(-C$5*$C85),C$7+C$7*(((-C$4-SQRT(C$4^2-1))/(2*SQRT(C$4^2-1)))*EXP((-C$4+SQRT(C$4^2-1))*C$5*$C85)+((C$4-SQRT(C$4^2-1))/(2*SQRT(C$4^2-1)))*EXP((-C$4-SQRT(C$4^2-1))*C$5*$C85))))</f>
        <v>2.060055828187545</v>
      </c>
    </row>
    <row r="86" spans="1:5" ht="12.75">
      <c r="A86">
        <f>IF(ABS((B$7-D86)/B$7/0.1)&gt;1,C86,0)</f>
        <v>0</v>
      </c>
      <c r="B86">
        <f t="shared" si="1"/>
        <v>0</v>
      </c>
      <c r="C86">
        <f>C85+B$11</f>
        <v>5.760000000000003</v>
      </c>
      <c r="D86">
        <f>IF(B$4&lt;1,B$7-B$7*(EXP(-B$4*$B$5*($C86)))*((B$4/(1-B$4^2)^0.5)*SIN($B$5*($C86)*(1-B$4^2)^0.5)+COS(B$5*($C86)*(1-B$4^2)^0.5)),IF(B$4=1,B$7-B$7*(1+B$5*$C86)*EXP(-B$5*$C86),B$7+B$7*(((-B$4-SQRT(B$4^2-1))/(2*SQRT(B$4^2-1)))*EXP((-B$4+SQRT(B$4^2-1))*B$5*$C86)+((B$4-SQRT(B$4^2-1))/(2*SQRT(B$4^2-1)))*EXP((-B$4-SQRT(B$4^2-1))*B$5*$C86))))</f>
        <v>2.031781559884534</v>
      </c>
      <c r="E86">
        <f>IF(C$4&lt;1,C$7-C$7*(EXP(-C$4*C$5*($C86)))*((C$4/(1-C$4^2)^0.5)*SIN(C$5*($C86)*(1-C$4^2)^0.5)+COS(C$5*($C86)*(1-C$4^2)^0.5)),IF(C$4=1,C$7-C$7*(1+C$5*$C86)*EXP(-C$5*$C86),C$7+C$7*(((-C$4-SQRT(C$4^2-1))/(2*SQRT(C$4^2-1)))*EXP((-C$4+SQRT(C$4^2-1))*C$5*$C86)+((C$4-SQRT(C$4^2-1))/(2*SQRT(C$4^2-1)))*EXP((-C$4-SQRT(C$4^2-1))*C$5*$C86))))</f>
        <v>2.053652117694927</v>
      </c>
    </row>
    <row r="87" spans="1:5" ht="12.75">
      <c r="A87">
        <f>IF(ABS((B$7-D87)/B$7/0.1)&gt;1,C87,0)</f>
        <v>0</v>
      </c>
      <c r="B87">
        <f t="shared" si="1"/>
        <v>0</v>
      </c>
      <c r="C87">
        <f>C86+B$11</f>
        <v>5.840000000000003</v>
      </c>
      <c r="D87">
        <f>IF(B$4&lt;1,B$7-B$7*(EXP(-B$4*$B$5*($C87)))*((B$4/(1-B$4^2)^0.5)*SIN($B$5*($C87)*(1-B$4^2)^0.5)+COS(B$5*($C87)*(1-B$4^2)^0.5)),IF(B$4=1,B$7-B$7*(1+B$5*$C87)*EXP(-B$5*$C87),B$7+B$7*(((-B$4-SQRT(B$4^2-1))/(2*SQRT(B$4^2-1)))*EXP((-B$4+SQRT(B$4^2-1))*B$5*$C87)+((B$4-SQRT(B$4^2-1))/(2*SQRT(B$4^2-1)))*EXP((-B$4-SQRT(B$4^2-1))*B$5*$C87))))</f>
        <v>2.022102772038247</v>
      </c>
      <c r="E87">
        <f>IF(C$4&lt;1,C$7-C$7*(EXP(-C$4*C$5*($C87)))*((C$4/(1-C$4^2)^0.5)*SIN(C$5*($C87)*(1-C$4^2)^0.5)+COS(C$5*($C87)*(1-C$4^2)^0.5)),IF(C$4=1,C$7-C$7*(1+C$5*$C87)*EXP(-C$5*$C87),C$7+C$7*(((-C$4-SQRT(C$4^2-1))/(2*SQRT(C$4^2-1)))*EXP((-C$4+SQRT(C$4^2-1))*C$5*$C87)+((C$4-SQRT(C$4^2-1))/(2*SQRT(C$4^2-1)))*EXP((-C$4-SQRT(C$4^2-1))*C$5*$C87))))</f>
        <v>2.047507345070328</v>
      </c>
    </row>
    <row r="88" spans="1:5" ht="12.75">
      <c r="A88">
        <f>IF(ABS((B$7-D88)/B$7/0.1)&gt;1,C88,0)</f>
        <v>0</v>
      </c>
      <c r="B88">
        <f t="shared" si="1"/>
        <v>0</v>
      </c>
      <c r="C88">
        <f>C87+B$11</f>
        <v>5.9200000000000035</v>
      </c>
      <c r="D88">
        <f>IF(B$4&lt;1,B$7-B$7*(EXP(-B$4*$B$5*($C88)))*((B$4/(1-B$4^2)^0.5)*SIN($B$5*($C88)*(1-B$4^2)^0.5)+COS(B$5*($C88)*(1-B$4^2)^0.5)),IF(B$4=1,B$7-B$7*(1+B$5*$C88)*EXP(-B$5*$C88),B$7+B$7*(((-B$4-SQRT(B$4^2-1))/(2*SQRT(B$4^2-1)))*EXP((-B$4+SQRT(B$4^2-1))*B$5*$C88)+((B$4-SQRT(B$4^2-1))/(2*SQRT(B$4^2-1)))*EXP((-B$4-SQRT(B$4^2-1))*B$5*$C88))))</f>
        <v>2.013032249896645</v>
      </c>
      <c r="E88">
        <f>IF(C$4&lt;1,C$7-C$7*(EXP(-C$4*C$5*($C88)))*((C$4/(1-C$4^2)^0.5)*SIN(C$5*($C88)*(1-C$4^2)^0.5)+COS(C$5*($C88)*(1-C$4^2)^0.5)),IF(C$4=1,C$7-C$7*(1+C$5*$C88)*EXP(-C$5*$C88),C$7+C$7*(((-C$4-SQRT(C$4^2-1))/(2*SQRT(C$4^2-1)))*EXP((-C$4+SQRT(C$4^2-1))*C$5*$C88)+((C$4-SQRT(C$4^2-1))/(2*SQRT(C$4^2-1)))*EXP((-C$4-SQRT(C$4^2-1))*C$5*$C88))))</f>
        <v>2.0416352860435834</v>
      </c>
    </row>
    <row r="89" spans="1:5" ht="12.75">
      <c r="A89">
        <f>IF(ABS((B$7-D89)/B$7/0.1)&gt;1,C89,0)</f>
        <v>0</v>
      </c>
      <c r="B89">
        <f t="shared" si="1"/>
        <v>0</v>
      </c>
      <c r="C89">
        <f>C88+B$11</f>
        <v>6.0000000000000036</v>
      </c>
      <c r="D89">
        <f>IF(B$4&lt;1,B$7-B$7*(EXP(-B$4*$B$5*($C89)))*((B$4/(1-B$4^2)^0.5)*SIN($B$5*($C89)*(1-B$4^2)^0.5)+COS(B$5*($C89)*(1-B$4^2)^0.5)),IF(B$4=1,B$7-B$7*(1+B$5*$C89)*EXP(-B$5*$C89),B$7+B$7*(((-B$4-SQRT(B$4^2-1))/(2*SQRT(B$4^2-1)))*EXP((-B$4+SQRT(B$4^2-1))*B$5*$C89)+((B$4-SQRT(B$4^2-1))/(2*SQRT(B$4^2-1)))*EXP((-B$4-SQRT(B$4^2-1))*B$5*$C89))))</f>
        <v>2.004578988015436</v>
      </c>
      <c r="E89">
        <f>IF(C$4&lt;1,C$7-C$7*(EXP(-C$4*C$5*($C89)))*((C$4/(1-C$4^2)^0.5)*SIN(C$5*($C89)*(1-C$4^2)^0.5)+COS(C$5*($C89)*(1-C$4^2)^0.5)),IF(C$4=1,C$7-C$7*(1+C$5*$C89)*EXP(-C$5*$C89),C$7+C$7*(((-C$4-SQRT(C$4^2-1))/(2*SQRT(C$4^2-1)))*EXP((-C$4+SQRT(C$4^2-1))*C$5*$C89)+((C$4-SQRT(C$4^2-1))/(2*SQRT(C$4^2-1)))*EXP((-C$4-SQRT(C$4^2-1))*C$5*$C89))))</f>
        <v>2.0360467920496297</v>
      </c>
    </row>
    <row r="90" spans="1:5" ht="12.75">
      <c r="A90">
        <f>IF(ABS((B$7-D90)/B$7/0.1)&gt;1,C90,0)</f>
        <v>0</v>
      </c>
      <c r="B90">
        <f t="shared" si="1"/>
        <v>0</v>
      </c>
      <c r="C90">
        <f>C89+B$11</f>
        <v>6.080000000000004</v>
      </c>
      <c r="D90">
        <f>IF(B$4&lt;1,B$7-B$7*(EXP(-B$4*$B$5*($C90)))*((B$4/(1-B$4^2)^0.5)*SIN($B$5*($C90)*(1-B$4^2)^0.5)+COS(B$5*($C90)*(1-B$4^2)^0.5)),IF(B$4=1,B$7-B$7*(1+B$5*$C90)*EXP(-B$5*$C90),B$7+B$7*(((-B$4-SQRT(B$4^2-1))/(2*SQRT(B$4^2-1)))*EXP((-B$4+SQRT(B$4^2-1))*B$5*$C90)+((B$4-SQRT(B$4^2-1))/(2*SQRT(B$4^2-1)))*EXP((-B$4-SQRT(B$4^2-1))*B$5*$C90))))</f>
        <v>1.9967474948622927</v>
      </c>
      <c r="E90">
        <f>IF(C$4&lt;1,C$7-C$7*(EXP(-C$4*C$5*($C90)))*((C$4/(1-C$4^2)^0.5)*SIN(C$5*($C90)*(1-C$4^2)^0.5)+COS(C$5*($C90)*(1-C$4^2)^0.5)),IF(C$4=1,C$7-C$7*(1+C$5*$C90)*EXP(-C$5*$C90),C$7+C$7*(((-C$4-SQRT(C$4^2-1))/(2*SQRT(C$4^2-1)))*EXP((-C$4+SQRT(C$4^2-1))*C$5*$C90)+((C$4-SQRT(C$4^2-1))/(2*SQRT(C$4^2-1)))*EXP((-C$4-SQRT(C$4^2-1))*C$5*$C90))))</f>
        <v>2.030749991722232</v>
      </c>
    </row>
    <row r="91" spans="1:5" ht="12.75">
      <c r="A91">
        <f>IF(ABS((B$7-D91)/B$7/0.1)&gt;1,C91,0)</f>
        <v>0</v>
      </c>
      <c r="B91">
        <f t="shared" si="1"/>
        <v>0</v>
      </c>
      <c r="C91">
        <f>C90+B$11</f>
        <v>6.160000000000004</v>
      </c>
      <c r="D91">
        <f>IF(B$4&lt;1,B$7-B$7*(EXP(-B$4*$B$5*($C91)))*((B$4/(1-B$4^2)^0.5)*SIN($B$5*($C91)*(1-B$4^2)^0.5)+COS(B$5*($C91)*(1-B$4^2)^0.5)),IF(B$4=1,B$7-B$7*(1+B$5*$C91)*EXP(-B$5*$C91),B$7+B$7*(((-B$4-SQRT(B$4^2-1))/(2*SQRT(B$4^2-1)))*EXP((-B$4+SQRT(B$4^2-1))*B$5*$C91)+((B$4-SQRT(B$4^2-1))/(2*SQRT(B$4^2-1)))*EXP((-B$4-SQRT(B$4^2-1))*B$5*$C91))))</f>
        <v>1.9895381100082776</v>
      </c>
      <c r="E91">
        <f>IF(C$4&lt;1,C$7-C$7*(EXP(-C$4*C$5*($C91)))*((C$4/(1-C$4^2)^0.5)*SIN(C$5*($C91)*(1-C$4^2)^0.5)+COS(C$5*($C91)*(1-C$4^2)^0.5)),IF(C$4=1,C$7-C$7*(1+C$5*$C91)*EXP(-C$5*$C91),C$7+C$7*(((-C$4-SQRT(C$4^2-1))/(2*SQRT(C$4^2-1)))*EXP((-C$4+SQRT(C$4^2-1))*C$5*$C91)+((C$4-SQRT(C$4^2-1))/(2*SQRT(C$4^2-1)))*EXP((-C$4-SQRT(C$4^2-1))*C$5*$C91))))</f>
        <v>2.0257504905505486</v>
      </c>
    </row>
    <row r="92" spans="1:5" ht="12.75">
      <c r="A92">
        <f>IF(ABS((B$7-D92)/B$7/0.1)&gt;1,C92,0)</f>
        <v>0</v>
      </c>
      <c r="B92">
        <f t="shared" si="1"/>
        <v>0</v>
      </c>
      <c r="C92">
        <f>C91+B$11</f>
        <v>6.240000000000004</v>
      </c>
      <c r="D92">
        <f>IF(B$4&lt;1,B$7-B$7*(EXP(-B$4*$B$5*($C92)))*((B$4/(1-B$4^2)^0.5)*SIN($B$5*($C92)*(1-B$4^2)^0.5)+COS(B$5*($C92)*(1-B$4^2)^0.5)),IF(B$4=1,B$7-B$7*(1+B$5*$C92)*EXP(-B$5*$C92),B$7+B$7*(((-B$4-SQRT(B$4^2-1))/(2*SQRT(B$4^2-1)))*EXP((-B$4+SQRT(B$4^2-1))*B$5*$C92)+((B$4-SQRT(B$4^2-1))/(2*SQRT(B$4^2-1)))*EXP((-B$4-SQRT(B$4^2-1))*B$5*$C92))))</f>
        <v>1.9829473225603627</v>
      </c>
      <c r="E92">
        <f>IF(C$4&lt;1,C$7-C$7*(EXP(-C$4*C$5*($C92)))*((C$4/(1-C$4^2)^0.5)*SIN(C$5*($C92)*(1-C$4^2)^0.5)+COS(C$5*($C92)*(1-C$4^2)^0.5)),IF(C$4=1,C$7-C$7*(1+C$5*$C92)*EXP(-C$5*$C92),C$7+C$7*(((-C$4-SQRT(C$4^2-1))/(2*SQRT(C$4^2-1)))*EXP((-C$4+SQRT(C$4^2-1))*C$5*$C92)+((C$4-SQRT(C$4^2-1))/(2*SQRT(C$4^2-1)))*EXP((-C$4-SQRT(C$4^2-1))*C$5*$C92))))</f>
        <v>2.0210515676489624</v>
      </c>
    </row>
    <row r="93" spans="1:5" ht="12.75">
      <c r="A93">
        <f>IF(ABS((B$7-D93)/B$7/0.1)&gt;1,C93,0)</f>
        <v>0</v>
      </c>
      <c r="B93">
        <f t="shared" si="1"/>
        <v>0</v>
      </c>
      <c r="C93">
        <f>C92+B$11</f>
        <v>6.320000000000004</v>
      </c>
      <c r="D93">
        <f>IF(B$4&lt;1,B$7-B$7*(EXP(-B$4*$B$5*($C93)))*((B$4/(1-B$4^2)^0.5)*SIN($B$5*($C93)*(1-B$4^2)^0.5)+COS(B$5*($C93)*(1-B$4^2)^0.5)),IF(B$4=1,B$7-B$7*(1+B$5*$C93)*EXP(-B$5*$C93),B$7+B$7*(((-B$4-SQRT(B$4^2-1))/(2*SQRT(B$4^2-1)))*EXP((-B$4+SQRT(B$4^2-1))*B$5*$C93)+((B$4-SQRT(B$4^2-1))/(2*SQRT(B$4^2-1)))*EXP((-B$4-SQRT(B$4^2-1))*B$5*$C93))))</f>
        <v>1.9769680887820864</v>
      </c>
      <c r="E93">
        <f>IF(C$4&lt;1,C$7-C$7*(EXP(-C$4*C$5*($C93)))*((C$4/(1-C$4^2)^0.5)*SIN(C$5*($C93)*(1-C$4^2)^0.5)+COS(C$5*($C93)*(1-C$4^2)^0.5)),IF(C$4=1,C$7-C$7*(1+C$5*$C93)*EXP(-C$5*$C93),C$7+C$7*(((-C$4-SQRT(C$4^2-1))/(2*SQRT(C$4^2-1)))*EXP((-C$4+SQRT(C$4^2-1))*C$5*$C93)+((C$4-SQRT(C$4^2-1))/(2*SQRT(C$4^2-1)))*EXP((-C$4-SQRT(C$4^2-1))*C$5*$C93))))</f>
        <v>2.0166543687042884</v>
      </c>
    </row>
    <row r="94" spans="1:5" ht="12.75">
      <c r="A94">
        <f>IF(ABS((B$7-D94)/B$7/0.1)&gt;1,C94,0)</f>
        <v>0</v>
      </c>
      <c r="B94">
        <f t="shared" si="1"/>
        <v>0</v>
      </c>
      <c r="C94">
        <f>C93+B$11</f>
        <v>6.400000000000004</v>
      </c>
      <c r="D94">
        <f>IF(B$4&lt;1,B$7-B$7*(EXP(-B$4*$B$5*($C94)))*((B$4/(1-B$4^2)^0.5)*SIN($B$5*($C94)*(1-B$4^2)^0.5)+COS(B$5*($C94)*(1-B$4^2)^0.5)),IF(B$4=1,B$7-B$7*(1+B$5*$C94)*EXP(-B$5*$C94),B$7+B$7*(((-B$4-SQRT(B$4^2-1))/(2*SQRT(B$4^2-1)))*EXP((-B$4+SQRT(B$4^2-1))*B$5*$C94)+((B$4-SQRT(B$4^2-1))/(2*SQRT(B$4^2-1)))*EXP((-B$4-SQRT(B$4^2-1))*B$5*$C94))))</f>
        <v>1.9715901470122223</v>
      </c>
      <c r="E94">
        <f>IF(C$4&lt;1,C$7-C$7*(EXP(-C$4*C$5*($C94)))*((C$4/(1-C$4^2)^0.5)*SIN(C$5*($C94)*(1-C$4^2)^0.5)+COS(C$5*($C94)*(1-C$4^2)^0.5)),IF(C$4=1,C$7-C$7*(1+C$5*$C94)*EXP(-C$5*$C94),C$7+C$7*(((-C$4-SQRT(C$4^2-1))/(2*SQRT(C$4^2-1)))*EXP((-C$4+SQRT(C$4^2-1))*C$5*$C94)+((C$4-SQRT(C$4^2-1))/(2*SQRT(C$4^2-1)))*EXP((-C$4-SQRT(C$4^2-1))*C$5*$C94))))</f>
        <v>2.012558094273454</v>
      </c>
    </row>
    <row r="95" spans="1:5" ht="12.75">
      <c r="A95">
        <f>IF(ABS((B$7-D95)/B$7/0.1)&gt;1,C95,0)</f>
        <v>0</v>
      </c>
      <c r="B95">
        <f t="shared" si="1"/>
        <v>0</v>
      </c>
      <c r="C95">
        <f>C94+B$11</f>
        <v>6.480000000000004</v>
      </c>
      <c r="D95">
        <f>IF(B$4&lt;1,B$7-B$7*(EXP(-B$4*$B$5*($C95)))*((B$4/(1-B$4^2)^0.5)*SIN($B$5*($C95)*(1-B$4^2)^0.5)+COS(B$5*($C95)*(1-B$4^2)^0.5)),IF(B$4=1,B$7-B$7*(1+B$5*$C95)*EXP(-B$5*$C95),B$7+B$7*(((-B$4-SQRT(B$4^2-1))/(2*SQRT(B$4^2-1)))*EXP((-B$4+SQRT(B$4^2-1))*B$5*$C95)+((B$4-SQRT(B$4^2-1))/(2*SQRT(B$4^2-1)))*EXP((-B$4-SQRT(B$4^2-1))*B$5*$C95))))</f>
        <v>1.9668003281532587</v>
      </c>
      <c r="E95">
        <f>IF(C$4&lt;1,C$7-C$7*(EXP(-C$4*C$5*($C95)))*((C$4/(1-C$4^2)^0.5)*SIN(C$5*($C95)*(1-C$4^2)^0.5)+COS(C$5*($C95)*(1-C$4^2)^0.5)),IF(C$4=1,C$7-C$7*(1+C$5*$C95)*EXP(-C$5*$C95),C$7+C$7*(((-C$4-SQRT(C$4^2-1))/(2*SQRT(C$4^2-1)))*EXP((-C$4+SQRT(C$4^2-1))*C$5*$C95)+((C$4-SQRT(C$4^2-1))/(2*SQRT(C$4^2-1)))*EXP((-C$4-SQRT(C$4^2-1))*C$5*$C95))))</f>
        <v>2.008760182708798</v>
      </c>
    </row>
    <row r="96" spans="1:5" ht="12.75">
      <c r="A96">
        <f>IF(ABS((B$7-D96)/B$7/0.1)&gt;1,C96,0)</f>
        <v>0</v>
      </c>
      <c r="B96">
        <f t="shared" si="1"/>
        <v>0</v>
      </c>
      <c r="C96">
        <f>C95+B$11</f>
        <v>6.560000000000004</v>
      </c>
      <c r="D96">
        <f>IF(B$4&lt;1,B$7-B$7*(EXP(-B$4*$B$5*($C96)))*((B$4/(1-B$4^2)^0.5)*SIN($B$5*($C96)*(1-B$4^2)^0.5)+COS(B$5*($C96)*(1-B$4^2)^0.5)),IF(B$4=1,B$7-B$7*(1+B$5*$C96)*EXP(-B$5*$C96),B$7+B$7*(((-B$4-SQRT(B$4^2-1))/(2*SQRT(B$4^2-1)))*EXP((-B$4+SQRT(B$4^2-1))*B$5*$C96)+((B$4-SQRT(B$4^2-1))/(2*SQRT(B$4^2-1)))*EXP((-B$4-SQRT(B$4^2-1))*B$5*$C96))))</f>
        <v>1.9625828601616067</v>
      </c>
      <c r="E96">
        <f>IF(C$4&lt;1,C$7-C$7*(EXP(-C$4*C$5*($C96)))*((C$4/(1-C$4^2)^0.5)*SIN(C$5*($C96)*(1-C$4^2)^0.5)+COS(C$5*($C96)*(1-C$4^2)^0.5)),IF(C$4=1,C$7-C$7*(1+C$5*$C96)*EXP(-C$5*$C96),C$7+C$7*(((-C$4-SQRT(C$4^2-1))/(2*SQRT(C$4^2-1)))*EXP((-C$4+SQRT(C$4^2-1))*C$5*$C96)+((C$4-SQRT(C$4^2-1))/(2*SQRT(C$4^2-1)))*EXP((-C$4-SQRT(C$4^2-1))*C$5*$C96))))</f>
        <v>2.0052564870870633</v>
      </c>
    </row>
    <row r="97" spans="1:5" ht="12.75">
      <c r="A97">
        <f>IF(ABS((B$7-D97)/B$7/0.1)&gt;1,C97,0)</f>
        <v>0</v>
      </c>
      <c r="B97">
        <f t="shared" si="1"/>
        <v>0</v>
      </c>
      <c r="C97">
        <f>C96+B$11</f>
        <v>6.640000000000004</v>
      </c>
      <c r="D97">
        <f>IF(B$4&lt;1,B$7-B$7*(EXP(-B$4*$B$5*($C97)))*((B$4/(1-B$4^2)^0.5)*SIN($B$5*($C97)*(1-B$4^2)^0.5)+COS(B$5*($C97)*(1-B$4^2)^0.5)),IF(B$4=1,B$7-B$7*(1+B$5*$C97)*EXP(-B$5*$C97),B$7+B$7*(((-B$4-SQRT(B$4^2-1))/(2*SQRT(B$4^2-1)))*EXP((-B$4+SQRT(B$4^2-1))*B$5*$C97)+((B$4-SQRT(B$4^2-1))/(2*SQRT(B$4^2-1)))*EXP((-B$4-SQRT(B$4^2-1))*B$5*$C97))))</f>
        <v>1.9589196651288678</v>
      </c>
      <c r="E97">
        <f>IF(C$4&lt;1,C$7-C$7*(EXP(-C$4*C$5*($C97)))*((C$4/(1-C$4^2)^0.5)*SIN(C$5*($C97)*(1-C$4^2)^0.5)+COS(C$5*($C97)*(1-C$4^2)^0.5)),IF(C$4=1,C$7-C$7*(1+C$5*$C97)*EXP(-C$5*$C97),C$7+C$7*(((-C$4-SQRT(C$4^2-1))/(2*SQRT(C$4^2-1)))*EXP((-C$4+SQRT(C$4^2-1))*C$5*$C97)+((C$4-SQRT(C$4^2-1))/(2*SQRT(C$4^2-1)))*EXP((-C$4-SQRT(C$4^2-1))*C$5*$C97))))</f>
        <v>2.0020414456118445</v>
      </c>
    </row>
    <row r="98" spans="1:5" ht="12.75">
      <c r="A98">
        <f>IF(ABS((B$7-D98)/B$7/0.1)&gt;1,C98,0)</f>
        <v>0</v>
      </c>
      <c r="B98">
        <f t="shared" si="1"/>
        <v>0</v>
      </c>
      <c r="C98">
        <f>C97+B$11</f>
        <v>6.720000000000004</v>
      </c>
      <c r="D98">
        <f>IF(B$4&lt;1,B$7-B$7*(EXP(-B$4*$B$5*($C98)))*((B$4/(1-B$4^2)^0.5)*SIN($B$5*($C98)*(1-B$4^2)^0.5)+COS(B$5*($C98)*(1-B$4^2)^0.5)),IF(B$4=1,B$7-B$7*(1+B$5*$C98)*EXP(-B$5*$C98),B$7+B$7*(((-B$4-SQRT(B$4^2-1))/(2*SQRT(B$4^2-1)))*EXP((-B$4+SQRT(B$4^2-1))*B$5*$C98)+((B$4-SQRT(B$4^2-1))/(2*SQRT(B$4^2-1)))*EXP((-B$4-SQRT(B$4^2-1))*B$5*$C98))))</f>
        <v>1.9557906476975153</v>
      </c>
      <c r="E98">
        <f>IF(C$4&lt;1,C$7-C$7*(EXP(-C$4*C$5*($C98)))*((C$4/(1-C$4^2)^0.5)*SIN(C$5*($C98)*(1-C$4^2)^0.5)+COS(C$5*($C98)*(1-C$4^2)^0.5)),IF(C$4=1,C$7-C$7*(1+C$5*$C98)*EXP(-C$5*$C98),C$7+C$7*(((-C$4-SQRT(C$4^2-1))/(2*SQRT(C$4^2-1)))*EXP((-C$4+SQRT(C$4^2-1))*C$5*$C98)+((C$4-SQRT(C$4^2-1))/(2*SQRT(C$4^2-1)))*EXP((-C$4-SQRT(C$4^2-1))*C$5*$C98))))</f>
        <v>1.9991082450476028</v>
      </c>
    </row>
    <row r="99" spans="1:5" ht="12.75">
      <c r="A99">
        <f>IF(ABS((B$7-D99)/B$7/0.1)&gt;1,C99,0)</f>
        <v>0</v>
      </c>
      <c r="B99">
        <f t="shared" si="1"/>
        <v>0</v>
      </c>
      <c r="C99">
        <f>C98+B$11</f>
        <v>6.800000000000004</v>
      </c>
      <c r="D99">
        <f>IF(B$4&lt;1,B$7-B$7*(EXP(-B$4*$B$5*($C99)))*((B$4/(1-B$4^2)^0.5)*SIN($B$5*($C99)*(1-B$4^2)^0.5)+COS(B$5*($C99)*(1-B$4^2)^0.5)),IF(B$4=1,B$7-B$7*(1+B$5*$C99)*EXP(-B$5*$C99),B$7+B$7*(((-B$4-SQRT(B$4^2-1))/(2*SQRT(B$4^2-1)))*EXP((-B$4+SQRT(B$4^2-1))*B$5*$C99)+((B$4-SQRT(B$4^2-1))/(2*SQRT(B$4^2-1)))*EXP((-B$4-SQRT(B$4^2-1))*B$5*$C99))))</f>
        <v>1.9531739737042149</v>
      </c>
      <c r="E99">
        <f>IF(C$4&lt;1,C$7-C$7*(EXP(-C$4*C$5*($C99)))*((C$4/(1-C$4^2)^0.5)*SIN(C$5*($C99)*(1-C$4^2)^0.5)+COS(C$5*($C99)*(1-C$4^2)^0.5)),IF(C$4=1,C$7-C$7*(1+C$5*$C99)*EXP(-C$5*$C99),C$7+C$7*(((-C$4-SQRT(C$4^2-1))/(2*SQRT(C$4^2-1)))*EXP((-C$4+SQRT(C$4^2-1))*C$5*$C99)+((C$4-SQRT(C$4^2-1))/(2*SQRT(C$4^2-1)))*EXP((-C$4-SQRT(C$4^2-1))*C$5*$C99))))</f>
        <v>1.9964489768262907</v>
      </c>
    </row>
    <row r="100" spans="1:5" ht="12.75">
      <c r="A100">
        <f>IF(ABS((B$7-D100)/B$7/0.1)&gt;1,C100,0)</f>
        <v>0</v>
      </c>
      <c r="B100">
        <f t="shared" si="1"/>
        <v>0</v>
      </c>
      <c r="C100">
        <f>C99+B$11</f>
        <v>6.880000000000004</v>
      </c>
      <c r="D100">
        <f>IF(B$4&lt;1,B$7-B$7*(EXP(-B$4*$B$5*($C100)))*((B$4/(1-B$4^2)^0.5)*SIN($B$5*($C100)*(1-B$4^2)^0.5)+COS(B$5*($C100)*(1-B$4^2)^0.5)),IF(B$4=1,B$7-B$7*(1+B$5*$C100)*EXP(-B$5*$C100),B$7+B$7*(((-B$4-SQRT(B$4^2-1))/(2*SQRT(B$4^2-1)))*EXP((-B$4+SQRT(B$4^2-1))*B$5*$C100)+((B$4-SQRT(B$4^2-1))/(2*SQRT(B$4^2-1)))*EXP((-B$4-SQRT(B$4^2-1))*B$5*$C100))))</f>
        <v>1.9510463380891871</v>
      </c>
      <c r="E100">
        <f>IF(C$4&lt;1,C$7-C$7*(EXP(-C$4*C$5*($C100)))*((C$4/(1-C$4^2)^0.5)*SIN(C$5*($C100)*(1-C$4^2)^0.5)+COS(C$5*($C100)*(1-C$4^2)^0.5)),IF(C$4=1,C$7-C$7*(1+C$5*$C100)*EXP(-C$5*$C100),C$7+C$7*(((-C$4-SQRT(C$4^2-1))/(2*SQRT(C$4^2-1)))*EXP((-C$4+SQRT(C$4^2-1))*C$5*$C100)+((C$4-SQRT(C$4^2-1))/(2*SQRT(C$4^2-1)))*EXP((-C$4-SQRT(C$4^2-1))*C$5*$C100))))</f>
        <v>1.994054785545199</v>
      </c>
    </row>
    <row r="101" spans="1:5" ht="12.75">
      <c r="A101">
        <f>IF(ABS((B$7-D101)/B$7/0.1)&gt;1,C101,0)</f>
        <v>0</v>
      </c>
      <c r="B101">
        <f t="shared" si="1"/>
        <v>0</v>
      </c>
      <c r="C101">
        <f>C100+B$11</f>
        <v>6.960000000000004</v>
      </c>
      <c r="D101">
        <f>IF(B$4&lt;1,B$7-B$7*(EXP(-B$4*$B$5*($C101)))*((B$4/(1-B$4^2)^0.5)*SIN($B$5*($C101)*(1-B$4^2)^0.5)+COS(B$5*($C101)*(1-B$4^2)^0.5)),IF(B$4=1,B$7-B$7*(1+B$5*$C101)*EXP(-B$5*$C101),B$7+B$7*(((-B$4-SQRT(B$4^2-1))/(2*SQRT(B$4^2-1)))*EXP((-B$4+SQRT(B$4^2-1))*B$5*$C101)+((B$4-SQRT(B$4^2-1))/(2*SQRT(B$4^2-1)))*EXP((-B$4-SQRT(B$4^2-1))*B$5*$C101))))</f>
        <v>1.9493832212499274</v>
      </c>
      <c r="E101">
        <f>IF(C$4&lt;1,C$7-C$7*(EXP(-C$4*C$5*($C101)))*((C$4/(1-C$4^2)^0.5)*SIN(C$5*($C101)*(1-C$4^2)^0.5)+COS(C$5*($C101)*(1-C$4^2)^0.5)),IF(C$4=1,C$7-C$7*(1+C$5*$C101)*EXP(-C$5*$C101),C$7+C$7*(((-C$4-SQRT(C$4^2-1))/(2*SQRT(C$4^2-1)))*EXP((-C$4+SQRT(C$4^2-1))*C$5*$C101)+((C$4-SQRT(C$4^2-1))/(2*SQRT(C$4^2-1)))*EXP((-C$4-SQRT(C$4^2-1))*C$5*$C101))))</f>
        <v>1.991916009646789</v>
      </c>
    </row>
    <row r="102" spans="1:5" ht="12.75">
      <c r="A102">
        <f>IF(ABS((B$7-D102)/B$7/0.1)&gt;1,C102,0)</f>
        <v>0</v>
      </c>
      <c r="B102">
        <f t="shared" si="1"/>
        <v>0</v>
      </c>
      <c r="C102">
        <f>C101+B$11</f>
        <v>7.0400000000000045</v>
      </c>
      <c r="D102">
        <f>IF(B$4&lt;1,B$7-B$7*(EXP(-B$4*$B$5*($C102)))*((B$4/(1-B$4^2)^0.5)*SIN($B$5*($C102)*(1-B$4^2)^0.5)+COS(B$5*($C102)*(1-B$4^2)^0.5)),IF(B$4=1,B$7-B$7*(1+B$5*$C102)*EXP(-B$5*$C102),B$7+B$7*(((-B$4-SQRT(B$4^2-1))/(2*SQRT(B$4^2-1)))*EXP((-B$4+SQRT(B$4^2-1))*B$5*$C102)+((B$4-SQRT(B$4^2-1))/(2*SQRT(B$4^2-1)))*EXP((-B$4-SQRT(B$4^2-1))*B$5*$C102))))</f>
        <v>1.9481591331518093</v>
      </c>
      <c r="E102">
        <f>IF(C$4&lt;1,C$7-C$7*(EXP(-C$4*C$5*($C102)))*((C$4/(1-C$4^2)^0.5)*SIN(C$5*($C102)*(1-C$4^2)^0.5)+COS(C$5*($C102)*(1-C$4^2)^0.5)),IF(C$4=1,C$7-C$7*(1+C$5*$C102)*EXP(-C$5*$C102),C$7+C$7*(((-C$4-SQRT(C$4^2-1))/(2*SQRT(C$4^2-1)))*EXP((-C$4+SQRT(C$4^2-1))*C$5*$C102)+((C$4-SQRT(C$4^2-1))/(2*SQRT(C$4^2-1)))*EXP((-C$4-SQRT(C$4^2-1))*C$5*$C102))))</f>
        <v>1.990022314138113</v>
      </c>
    </row>
    <row r="103" spans="1:5" ht="12.75">
      <c r="A103">
        <f>IF(ABS((B$7-D103)/B$7/0.1)&gt;1,C103,0)</f>
        <v>0</v>
      </c>
      <c r="B103">
        <f t="shared" si="1"/>
        <v>0</v>
      </c>
      <c r="C103">
        <f>C102+B$11</f>
        <v>7.1200000000000045</v>
      </c>
      <c r="D103">
        <f>IF(B$4&lt;1,B$7-B$7*(EXP(-B$4*$B$5*($C103)))*((B$4/(1-B$4^2)^0.5)*SIN($B$5*($C103)*(1-B$4^2)^0.5)+COS(B$5*($C103)*(1-B$4^2)^0.5)),IF(B$4=1,B$7-B$7*(1+B$5*$C103)*EXP(-B$5*$C103),B$7+B$7*(((-B$4-SQRT(B$4^2-1))/(2*SQRT(B$4^2-1)))*EXP((-B$4+SQRT(B$4^2-1))*B$5*$C103)+((B$4-SQRT(B$4^2-1))/(2*SQRT(B$4^2-1)))*EXP((-B$4-SQRT(B$4^2-1))*B$5*$C103))))</f>
        <v>1.9473478446362231</v>
      </c>
      <c r="E103">
        <f>IF(C$4&lt;1,C$7-C$7*(EXP(-C$4*C$5*($C103)))*((C$4/(1-C$4^2)^0.5)*SIN(C$5*($C103)*(1-C$4^2)^0.5)+COS(C$5*($C103)*(1-C$4^2)^0.5)),IF(C$4=1,C$7-C$7*(1+C$5*$C103)*EXP(-C$5*$C103),C$7+C$7*(((-C$4-SQRT(C$4^2-1))/(2*SQRT(C$4^2-1)))*EXP((-C$4+SQRT(C$4^2-1))*C$5*$C103)+((C$4-SQRT(C$4^2-1))/(2*SQRT(C$4^2-1)))*EXP((-C$4-SQRT(C$4^2-1))*C$5*$C103))))</f>
        <v>1.9883628152690136</v>
      </c>
    </row>
    <row r="104" spans="1:5" ht="12.75">
      <c r="A104">
        <f>IF(ABS((B$7-D104)/B$7/0.1)&gt;1,C104,0)</f>
        <v>0</v>
      </c>
      <c r="B104">
        <f t="shared" si="1"/>
        <v>0</v>
      </c>
      <c r="C104">
        <f>C103+B$11</f>
        <v>7.200000000000005</v>
      </c>
      <c r="D104">
        <f>IF(B$4&lt;1,B$7-B$7*(EXP(-B$4*$B$5*($C104)))*((B$4/(1-B$4^2)^0.5)*SIN($B$5*($C104)*(1-B$4^2)^0.5)+COS(B$5*($C104)*(1-B$4^2)^0.5)),IF(B$4=1,B$7-B$7*(1+B$5*$C104)*EXP(-B$5*$C104),B$7+B$7*(((-B$4-SQRT(B$4^2-1))/(2*SQRT(B$4^2-1)))*EXP((-B$4+SQRT(B$4^2-1))*B$5*$C104)+((B$4-SQRT(B$4^2-1))/(2*SQRT(B$4^2-1)))*EXP((-B$4-SQRT(B$4^2-1))*B$5*$C104))))</f>
        <v>1.946922605488596</v>
      </c>
      <c r="E104">
        <f>IF(C$4&lt;1,C$7-C$7*(EXP(-C$4*C$5*($C104)))*((C$4/(1-C$4^2)^0.5)*SIN(C$5*($C104)*(1-C$4^2)^0.5)+COS(C$5*($C104)*(1-C$4^2)^0.5)),IF(C$4=1,C$7-C$7*(1+C$5*$C104)*EXP(-C$5*$C104),C$7+C$7*(((-C$4-SQRT(C$4^2-1))/(2*SQRT(C$4^2-1)))*EXP((-C$4+SQRT(C$4^2-1))*C$5*$C104)+((C$4-SQRT(C$4^2-1))/(2*SQRT(C$4^2-1)))*EXP((-C$4-SQRT(C$4^2-1))*C$5*$C104))))</f>
        <v>1.9869261971447296</v>
      </c>
    </row>
    <row r="105" spans="1:5" ht="12.75">
      <c r="A105">
        <f>IF(ABS((B$7-D105)/B$7/0.1)&gt;1,C105,0)</f>
        <v>0</v>
      </c>
      <c r="B105">
        <f t="shared" si="1"/>
        <v>0</v>
      </c>
      <c r="C105">
        <f>C104+B$11</f>
        <v>7.280000000000005</v>
      </c>
      <c r="D105">
        <f>IF(B$4&lt;1,B$7-B$7*(EXP(-B$4*$B$5*($C105)))*((B$4/(1-B$4^2)^0.5)*SIN($B$5*($C105)*(1-B$4^2)^0.5)+COS(B$5*($C105)*(1-B$4^2)^0.5)),IF(B$4=1,B$7-B$7*(1+B$5*$C105)*EXP(-B$5*$C105),B$7+B$7*(((-B$4-SQRT(B$4^2-1))/(2*SQRT(B$4^2-1)))*EXP((-B$4+SQRT(B$4^2-1))*B$5*$C105)+((B$4-SQRT(B$4^2-1))/(2*SQRT(B$4^2-1)))*EXP((-B$4-SQRT(B$4^2-1))*B$5*$C105))))</f>
        <v>1.9468563489436952</v>
      </c>
      <c r="E105">
        <f>IF(C$4&lt;1,C$7-C$7*(EXP(-C$4*C$5*($C105)))*((C$4/(1-C$4^2)^0.5)*SIN(C$5*($C105)*(1-C$4^2)^0.5)+COS(C$5*($C105)*(1-C$4^2)^0.5)),IF(C$4=1,C$7-C$7*(1+C$5*$C105)*EXP(-C$5*$C105),C$7+C$7*(((-C$4-SQRT(C$4^2-1))/(2*SQRT(C$4^2-1)))*EXP((-C$4+SQRT(C$4^2-1))*C$5*$C105)+((C$4-SQRT(C$4^2-1))/(2*SQRT(C$4^2-1)))*EXP((-C$4-SQRT(C$4^2-1))*C$5*$C105))))</f>
        <v>1.9857008202999673</v>
      </c>
    </row>
    <row r="106" spans="1:5" ht="12.75">
      <c r="A106">
        <f>IF(ABS((B$7-D106)/B$7/0.1)&gt;1,C106,0)</f>
        <v>0</v>
      </c>
      <c r="B106">
        <f t="shared" si="1"/>
        <v>0</v>
      </c>
      <c r="C106">
        <f>C105+B$11</f>
        <v>7.360000000000005</v>
      </c>
      <c r="D106">
        <f>IF(B$4&lt;1,B$7-B$7*(EXP(-B$4*$B$5*($C106)))*((B$4/(1-B$4^2)^0.5)*SIN($B$5*($C106)*(1-B$4^2)^0.5)+COS(B$5*($C106)*(1-B$4^2)^0.5)),IF(B$4=1,B$7-B$7*(1+B$5*$C106)*EXP(-B$5*$C106),B$7+B$7*(((-B$4-SQRT(B$4^2-1))/(2*SQRT(B$4^2-1)))*EXP((-B$4+SQRT(B$4^2-1))*B$5*$C106)+((B$4-SQRT(B$4^2-1))/(2*SQRT(B$4^2-1)))*EXP((-B$4-SQRT(B$4^2-1))*B$5*$C106))))</f>
        <v>1.9471218824137833</v>
      </c>
      <c r="E106">
        <f>IF(C$4&lt;1,C$7-C$7*(EXP(-C$4*C$5*($C106)))*((C$4/(1-C$4^2)^0.5)*SIN(C$5*($C106)*(1-C$4^2)^0.5)+COS(C$5*($C106)*(1-C$4^2)^0.5)),IF(C$4=1,C$7-C$7*(1+C$5*$C106)*EXP(-C$5*$C106),C$7+C$7*(((-C$4-SQRT(C$4^2-1))/(2*SQRT(C$4^2-1)))*EXP((-C$4+SQRT(C$4^2-1))*C$5*$C106)+((C$4-SQRT(C$4^2-1))/(2*SQRT(C$4^2-1)))*EXP((-C$4-SQRT(C$4^2-1))*C$5*$C106))))</f>
        <v>1.9846748223080393</v>
      </c>
    </row>
    <row r="107" spans="1:5" ht="12.75">
      <c r="A107">
        <f>IF(ABS((B$7-D107)/B$7/0.1)&gt;1,C107,0)</f>
        <v>0</v>
      </c>
      <c r="B107">
        <f t="shared" si="1"/>
        <v>0</v>
      </c>
      <c r="C107">
        <f>C106+B$11</f>
        <v>7.440000000000005</v>
      </c>
      <c r="D107">
        <f>IF(B$4&lt;1,B$7-B$7*(EXP(-B$4*$B$5*($C107)))*((B$4/(1-B$4^2)^0.5)*SIN($B$5*($C107)*(1-B$4^2)^0.5)+COS(B$5*($C107)*(1-B$4^2)^0.5)),IF(B$4=1,B$7-B$7*(1+B$5*$C107)*EXP(-B$5*$C107),B$7+B$7*(((-B$4-SQRT(B$4^2-1))/(2*SQRT(B$4^2-1)))*EXP((-B$4+SQRT(B$4^2-1))*B$5*$C107)+((B$4-SQRT(B$4^2-1))/(2*SQRT(B$4^2-1)))*EXP((-B$4-SQRT(B$4^2-1))*B$5*$C107))))</f>
        <v>1.9476920643263773</v>
      </c>
      <c r="E107">
        <f>IF(C$4&lt;1,C$7-C$7*(EXP(-C$4*C$5*($C107)))*((C$4/(1-C$4^2)^0.5)*SIN(C$5*($C107)*(1-C$4^2)^0.5)+COS(C$5*($C107)*(1-C$4^2)^0.5)),IF(C$4=1,C$7-C$7*(1+C$5*$C107)*EXP(-C$5*$C107),C$7+C$7*(((-C$4-SQRT(C$4^2-1))/(2*SQRT(C$4^2-1)))*EXP((-C$4+SQRT(C$4^2-1))*C$5*$C107)+((C$4-SQRT(C$4^2-1))/(2*SQRT(C$4^2-1)))*EXP((-C$4-SQRT(C$4^2-1))*C$5*$C107))))</f>
        <v>1.9838362105405218</v>
      </c>
    </row>
    <row r="108" spans="1:5" ht="12.75">
      <c r="A108">
        <f>IF(ABS((B$7-D108)/B$7/0.1)&gt;1,C108,0)</f>
        <v>0</v>
      </c>
      <c r="B108">
        <f t="shared" si="1"/>
        <v>0</v>
      </c>
      <c r="C108">
        <f>C107+B$11</f>
        <v>7.520000000000005</v>
      </c>
      <c r="D108">
        <f>IF(B$4&lt;1,B$7-B$7*(EXP(-B$4*$B$5*($C108)))*((B$4/(1-B$4^2)^0.5)*SIN($B$5*($C108)*(1-B$4^2)^0.5)+COS(B$5*($C108)*(1-B$4^2)^0.5)),IF(B$4=1,B$7-B$7*(1+B$5*$C108)*EXP(-B$5*$C108),B$7+B$7*(((-B$4-SQRT(B$4^2-1))/(2*SQRT(B$4^2-1)))*EXP((-B$4+SQRT(B$4^2-1))*B$5*$C108)+((B$4-SQRT(B$4^2-1))/(2*SQRT(B$4^2-1)))*EXP((-B$4-SQRT(B$4^2-1))*B$5*$C108))))</f>
        <v>1.9485399670524657</v>
      </c>
      <c r="E108">
        <f>IF(C$4&lt;1,C$7-C$7*(EXP(-C$4*C$5*($C108)))*((C$4/(1-C$4^2)^0.5)*SIN(C$5*($C108)*(1-C$4^2)^0.5)+COS(C$5*($C108)*(1-C$4^2)^0.5)),IF(C$4=1,C$7-C$7*(1+C$5*$C108)*EXP(-C$5*$C108),C$7+C$7*(((-C$4-SQRT(C$4^2-1))/(2*SQRT(C$4^2-1)))*EXP((-C$4+SQRT(C$4^2-1))*C$5*$C108)+((C$4-SQRT(C$4^2-1))/(2*SQRT(C$4^2-1)))*EXP((-C$4-SQRT(C$4^2-1))*C$5*$C108))))</f>
        <v>1.9831729472301847</v>
      </c>
    </row>
    <row r="109" spans="1:5" ht="12.75">
      <c r="A109">
        <f>IF(ABS((B$7-D109)/B$7/0.1)&gt;1,C109,0)</f>
        <v>0</v>
      </c>
      <c r="B109">
        <f t="shared" si="1"/>
        <v>0</v>
      </c>
      <c r="C109">
        <f>C108+B$11</f>
        <v>7.600000000000005</v>
      </c>
      <c r="D109">
        <f>IF(B$4&lt;1,B$7-B$7*(EXP(-B$4*$B$5*($C109)))*((B$4/(1-B$4^2)^0.5)*SIN($B$5*($C109)*(1-B$4^2)^0.5)+COS(B$5*($C109)*(1-B$4^2)^0.5)),IF(B$4=1,B$7-B$7*(1+B$5*$C109)*EXP(-B$5*$C109),B$7+B$7*(((-B$4-SQRT(B$4^2-1))/(2*SQRT(B$4^2-1)))*EXP((-B$4+SQRT(B$4^2-1))*B$5*$C109)+((B$4-SQRT(B$4^2-1))/(2*SQRT(B$4^2-1)))*EXP((-B$4-SQRT(B$4^2-1))*B$5*$C109))))</f>
        <v>1.9496390259930072</v>
      </c>
      <c r="E109">
        <f>IF(C$4&lt;1,C$7-C$7*(EXP(-C$4*C$5*($C109)))*((C$4/(1-C$4^2)^0.5)*SIN(C$5*($C109)*(1-C$4^2)^0.5)+COS(C$5*($C109)*(1-C$4^2)^0.5)),IF(C$4=1,C$7-C$7*(1+C$5*$C109)*EXP(-C$5*$C109),C$7+C$7*(((-C$4-SQRT(C$4^2-1))/(2*SQRT(C$4^2-1)))*EXP((-C$4+SQRT(C$4^2-1))*C$5*$C109)+((C$4-SQRT(C$4^2-1))/(2*SQRT(C$4^2-1)))*EXP((-C$4-SQRT(C$4^2-1))*C$5*$C109))))</f>
        <v>1.9826730270229103</v>
      </c>
    </row>
    <row r="110" spans="1:5" ht="12.75">
      <c r="A110">
        <f>IF(ABS((B$7-D110)/B$7/0.1)&gt;1,C110,0)</f>
        <v>0</v>
      </c>
      <c r="B110">
        <f t="shared" si="1"/>
        <v>0</v>
      </c>
      <c r="C110">
        <f>C109+B$11</f>
        <v>7.680000000000005</v>
      </c>
      <c r="D110">
        <f>IF(B$4&lt;1,B$7-B$7*(EXP(-B$4*$B$5*($C110)))*((B$4/(1-B$4^2)^0.5)*SIN($B$5*($C110)*(1-B$4^2)^0.5)+COS(B$5*($C110)*(1-B$4^2)^0.5)),IF(B$4=1,B$7-B$7*(1+B$5*$C110)*EXP(-B$5*$C110),B$7+B$7*(((-B$4-SQRT(B$4^2-1))/(2*SQRT(B$4^2-1)))*EXP((-B$4+SQRT(B$4^2-1))*B$5*$C110)+((B$4-SQRT(B$4^2-1))/(2*SQRT(B$4^2-1)))*EXP((-B$4-SQRT(B$4^2-1))*B$5*$C110))))</f>
        <v>1.950963174971422</v>
      </c>
      <c r="E110">
        <f>IF(C$4&lt;1,C$7-C$7*(EXP(-C$4*C$5*($C110)))*((C$4/(1-C$4^2)^0.5)*SIN(C$5*($C110)*(1-C$4^2)^0.5)+COS(C$5*($C110)*(1-C$4^2)^0.5)),IF(C$4=1,C$7-C$7*(1+C$5*$C110)*EXP(-C$5*$C110),C$7+C$7*(((-C$4-SQRT(C$4^2-1))/(2*SQRT(C$4^2-1)))*EXP((-C$4+SQRT(C$4^2-1))*C$5*$C110)+((C$4-SQRT(C$4^2-1))/(2*SQRT(C$4^2-1)))*EXP((-C$4-SQRT(C$4^2-1))*C$5*$C110))))</f>
        <v>1.982324547233129</v>
      </c>
    </row>
    <row r="111" spans="1:5" ht="12.75">
      <c r="A111">
        <f>IF(ABS((B$7-D111)/B$7/0.1)&gt;1,C111,0)</f>
        <v>0</v>
      </c>
      <c r="B111">
        <f t="shared" si="1"/>
        <v>0</v>
      </c>
      <c r="C111">
        <f>C110+B$11</f>
        <v>7.760000000000005</v>
      </c>
      <c r="D111">
        <f>IF(B$4&lt;1,B$7-B$7*(EXP(-B$4*$B$5*($C111)))*((B$4/(1-B$4^2)^0.5)*SIN($B$5*($C111)*(1-B$4^2)^0.5)+COS(B$5*($C111)*(1-B$4^2)^0.5)),IF(B$4=1,B$7-B$7*(1+B$5*$C111)*EXP(-B$5*$C111),B$7+B$7*(((-B$4-SQRT(B$4^2-1))/(2*SQRT(B$4^2-1)))*EXP((-B$4+SQRT(B$4^2-1))*B$5*$C111)+((B$4-SQRT(B$4^2-1))/(2*SQRT(B$4^2-1)))*EXP((-B$4-SQRT(B$4^2-1))*B$5*$C111))))</f>
        <v>1.9524869681526031</v>
      </c>
      <c r="E111">
        <f>IF(C$4&lt;1,C$7-C$7*(EXP(-C$4*C$5*($C111)))*((C$4/(1-C$4^2)^0.5)*SIN(C$5*($C111)*(1-C$4^2)^0.5)+COS(C$5*($C111)*(1-C$4^2)^0.5)),IF(C$4=1,C$7-C$7*(1+C$5*$C111)*EXP(-C$5*$C111),C$7+C$7*(((-C$4-SQRT(C$4^2-1))/(2*SQRT(C$4^2-1)))*EXP((-C$4+SQRT(C$4^2-1))*C$5*$C111)+((C$4-SQRT(C$4^2-1))/(2*SQRT(C$4^2-1)))*EXP((-C$4-SQRT(C$4^2-1))*C$5*$C111))))</f>
        <v>1.9821157710421635</v>
      </c>
    </row>
    <row r="112" spans="1:5" ht="12.75">
      <c r="A112">
        <f>IF(ABS((B$7-D112)/B$7/0.1)&gt;1,C112,0)</f>
        <v>0</v>
      </c>
      <c r="B112">
        <f t="shared" si="1"/>
        <v>0</v>
      </c>
      <c r="C112">
        <f>C111+B$11</f>
        <v>7.840000000000005</v>
      </c>
      <c r="D112">
        <f>IF(B$4&lt;1,B$7-B$7*(EXP(-B$4*$B$5*($C112)))*((B$4/(1-B$4^2)^0.5)*SIN($B$5*($C112)*(1-B$4^2)^0.5)+COS(B$5*($C112)*(1-B$4^2)^0.5)),IF(B$4=1,B$7-B$7*(1+B$5*$C112)*EXP(-B$5*$C112),B$7+B$7*(((-B$4-SQRT(B$4^2-1))/(2*SQRT(B$4^2-1)))*EXP((-B$4+SQRT(B$4^2-1))*B$5*$C112)+((B$4-SQRT(B$4^2-1))/(2*SQRT(B$4^2-1)))*EXP((-B$4-SQRT(B$4^2-1))*B$5*$C112))))</f>
        <v>1.9541856887748545</v>
      </c>
      <c r="E112">
        <f>IF(C$4&lt;1,C$7-C$7*(EXP(-C$4*C$5*($C112)))*((C$4/(1-C$4^2)^0.5)*SIN(C$5*($C112)*(1-C$4^2)^0.5)+COS(C$5*($C112)*(1-C$4^2)^0.5)),IF(C$4=1,C$7-C$7*(1+C$5*$C112)*EXP(-C$5*$C112),C$7+C$7*(((-C$4-SQRT(C$4^2-1))/(2*SQRT(C$4^2-1)))*EXP((-C$4+SQRT(C$4^2-1))*C$5*$C112)+((C$4-SQRT(C$4^2-1))/(2*SQRT(C$4^2-1)))*EXP((-C$4-SQRT(C$4^2-1))*C$5*$C112))))</f>
        <v>1.9820351839000052</v>
      </c>
    </row>
    <row r="113" spans="1:5" ht="12.75">
      <c r="A113">
        <f>IF(ABS((B$7-D113)/B$7/0.1)&gt;1,C113,0)</f>
        <v>0</v>
      </c>
      <c r="B113">
        <f t="shared" si="1"/>
        <v>0</v>
      </c>
      <c r="C113">
        <f>C112+B$11</f>
        <v>7.920000000000005</v>
      </c>
      <c r="D113">
        <f>IF(B$4&lt;1,B$7-B$7*(EXP(-B$4*$B$5*($C113)))*((B$4/(1-B$4^2)^0.5)*SIN($B$5*($C113)*(1-B$4^2)^0.5)+COS(B$5*($C113)*(1-B$4^2)^0.5)),IF(B$4=1,B$7-B$7*(1+B$5*$C113)*EXP(-B$5*$C113),B$7+B$7*(((-B$4-SQRT(B$4^2-1))/(2*SQRT(B$4^2-1)))*EXP((-B$4+SQRT(B$4^2-1))*B$5*$C113)+((B$4-SQRT(B$4^2-1))/(2*SQRT(B$4^2-1)))*EXP((-B$4-SQRT(B$4^2-1))*B$5*$C113))))</f>
        <v>1.9560354450402053</v>
      </c>
      <c r="E113">
        <f>IF(C$4&lt;1,C$7-C$7*(EXP(-C$4*C$5*($C113)))*((C$4/(1-C$4^2)^0.5)*SIN(C$5*($C113)*(1-C$4^2)^0.5)+COS(C$5*($C113)*(1-C$4^2)^0.5)),IF(C$4=1,C$7-C$7*(1+C$5*$C113)*EXP(-C$5*$C113),C$7+C$7*(((-C$4-SQRT(C$4^2-1))/(2*SQRT(C$4^2-1)))*EXP((-C$4+SQRT(C$4^2-1))*C$5*$C113)+((C$4-SQRT(C$4^2-1))/(2*SQRT(C$4^2-1)))*EXP((-C$4-SQRT(C$4^2-1))*C$5*$C113))))</f>
        <v>1.9820715434086487</v>
      </c>
    </row>
    <row r="114" spans="1:5" ht="12.75">
      <c r="A114">
        <f>IF(ABS((B$7-D114)/B$7/0.1)&gt;1,C114,0)</f>
        <v>0</v>
      </c>
      <c r="B114">
        <f t="shared" si="1"/>
        <v>0</v>
      </c>
      <c r="C114">
        <f>C113+B$11</f>
        <v>8.000000000000005</v>
      </c>
      <c r="D114">
        <f>IF(B$4&lt;1,B$7-B$7*(EXP(-B$4*$B$5*($C114)))*((B$4/(1-B$4^2)^0.5)*SIN($B$5*($C114)*(1-B$4^2)^0.5)+COS(B$5*($C114)*(1-B$4^2)^0.5)),IF(B$4=1,B$7-B$7*(1+B$5*$C114)*EXP(-B$5*$C114),B$7+B$7*(((-B$4-SQRT(B$4^2-1))/(2*SQRT(B$4^2-1)))*EXP((-B$4+SQRT(B$4^2-1))*B$5*$C114)+((B$4-SQRT(B$4^2-1))/(2*SQRT(B$4^2-1)))*EXP((-B$4-SQRT(B$4^2-1))*B$5*$C114))))</f>
        <v>1.958013253560932</v>
      </c>
      <c r="E114">
        <f>IF(C$4&lt;1,C$7-C$7*(EXP(-C$4*C$5*($C114)))*((C$4/(1-C$4^2)^0.5)*SIN(C$5*($C114)*(1-C$4^2)^0.5)+COS(C$5*($C114)*(1-C$4^2)^0.5)),IF(C$4=1,C$7-C$7*(1+C$5*$C114)*EXP(-C$5*$C114),C$7+C$7*(((-C$4-SQRT(C$4^2-1))/(2*SQRT(C$4^2-1)))*EXP((-C$4+SQRT(C$4^2-1))*C$5*$C114)+((C$4-SQRT(C$4^2-1))/(2*SQRT(C$4^2-1)))*EXP((-C$4-SQRT(C$4^2-1))*C$5*$C114))))</f>
        <v>1.9822139229794111</v>
      </c>
    </row>
    <row r="115" spans="1:5" ht="12.75">
      <c r="A115">
        <f>IF(ABS((B$7-D115)/B$7/0.1)&gt;1,C115,0)</f>
        <v>0</v>
      </c>
      <c r="B115">
        <f t="shared" si="1"/>
        <v>0</v>
      </c>
      <c r="C115">
        <f>C114+B$11</f>
        <v>8.080000000000005</v>
      </c>
      <c r="D115">
        <f>IF(B$4&lt;1,B$7-B$7*(EXP(-B$4*$B$5*($C115)))*((B$4/(1-B$4^2)^0.5)*SIN($B$5*($C115)*(1-B$4^2)^0.5)+COS(B$5*($C115)*(1-B$4^2)^0.5)),IF(B$4=1,B$7-B$7*(1+B$5*$C115)*EXP(-B$5*$C115),B$7+B$7*(((-B$4-SQRT(B$4^2-1))/(2*SQRT(B$4^2-1)))*EXP((-B$4+SQRT(B$4^2-1))*B$5*$C115)+((B$4-SQRT(B$4^2-1))/(2*SQRT(B$4^2-1)))*EXP((-B$4-SQRT(B$4^2-1))*B$5*$C115))))</f>
        <v>1.9600971108060372</v>
      </c>
      <c r="E115">
        <f>IF(C$4&lt;1,C$7-C$7*(EXP(-C$4*C$5*($C115)))*((C$4/(1-C$4^2)^0.5)*SIN(C$5*($C115)*(1-C$4^2)^0.5)+COS(C$5*($C115)*(1-C$4^2)^0.5)),IF(C$4=1,C$7-C$7*(1+C$5*$C115)*EXP(-C$5*$C115),C$7+C$7*(((-C$4-SQRT(C$4^2-1))/(2*SQRT(C$4^2-1)))*EXP((-C$4+SQRT(C$4^2-1))*C$5*$C115)+((C$4-SQRT(C$4^2-1))/(2*SQRT(C$4^2-1)))*EXP((-C$4-SQRT(C$4^2-1))*C$5*$C115))))</f>
        <v>1.9824517495678708</v>
      </c>
    </row>
    <row r="116" spans="1:5" ht="12.75">
      <c r="A116">
        <f>IF(ABS((B$7-D116)/B$7/0.1)&gt;1,C116,0)</f>
        <v>0</v>
      </c>
      <c r="B116">
        <f t="shared" si="1"/>
        <v>0</v>
      </c>
      <c r="C116">
        <f>C115+B$11</f>
        <v>8.160000000000005</v>
      </c>
      <c r="D116">
        <f>IF(B$4&lt;1,B$7-B$7*(EXP(-B$4*$B$5*($C116)))*((B$4/(1-B$4^2)^0.5)*SIN($B$5*($C116)*(1-B$4^2)^0.5)+COS(B$5*($C116)*(1-B$4^2)^0.5)),IF(B$4=1,B$7-B$7*(1+B$5*$C116)*EXP(-B$5*$C116),B$7+B$7*(((-B$4-SQRT(B$4^2-1))/(2*SQRT(B$4^2-1)))*EXP((-B$4+SQRT(B$4^2-1))*B$5*$C116)+((B$4-SQRT(B$4^2-1))/(2*SQRT(B$4^2-1)))*EXP((-B$4-SQRT(B$4^2-1))*B$5*$C116))))</f>
        <v>1.9622660530310743</v>
      </c>
      <c r="E116">
        <f>IF(C$4&lt;1,C$7-C$7*(EXP(-C$4*C$5*($C116)))*((C$4/(1-C$4^2)^0.5)*SIN(C$5*($C116)*(1-C$4^2)^0.5)+COS(C$5*($C116)*(1-C$4^2)^0.5)),IF(C$4=1,C$7-C$7*(1+C$5*$C116)*EXP(-C$5*$C116),C$7+C$7*(((-C$4-SQRT(C$4^2-1))/(2*SQRT(C$4^2-1)))*EXP((-C$4+SQRT(C$4^2-1))*C$5*$C116)+((C$4-SQRT(C$4^2-1))/(2*SQRT(C$4^2-1)))*EXP((-C$4-SQRT(C$4^2-1))*C$5*$C116))))</f>
        <v>1.9827748357983799</v>
      </c>
    </row>
    <row r="117" spans="1:5" ht="12.75">
      <c r="A117">
        <f>IF(ABS((B$7-D117)/B$7/0.1)&gt;1,C117,0)</f>
        <v>0</v>
      </c>
      <c r="B117">
        <f t="shared" si="1"/>
        <v>0</v>
      </c>
      <c r="C117">
        <f>C116+B$11</f>
        <v>8.240000000000006</v>
      </c>
      <c r="D117">
        <f>IF(B$4&lt;1,B$7-B$7*(EXP(-B$4*$B$5*($C117)))*((B$4/(1-B$4^2)^0.5)*SIN($B$5*($C117)*(1-B$4^2)^0.5)+COS(B$5*($C117)*(1-B$4^2)^0.5)),IF(B$4=1,B$7-B$7*(1+B$5*$C117)*EXP(-B$5*$C117),B$7+B$7*(((-B$4-SQRT(B$4^2-1))/(2*SQRT(B$4^2-1)))*EXP((-B$4+SQRT(B$4^2-1))*B$5*$C117)+((B$4-SQRT(B$4^2-1))/(2*SQRT(B$4^2-1)))*EXP((-B$4-SQRT(B$4^2-1))*B$5*$C117))))</f>
        <v>1.964500205208355</v>
      </c>
      <c r="E117">
        <f>IF(C$4&lt;1,C$7-C$7*(EXP(-C$4*C$5*($C117)))*((C$4/(1-C$4^2)^0.5)*SIN(C$5*($C117)*(1-C$4^2)^0.5)+COS(C$5*($C117)*(1-C$4^2)^0.5)),IF(C$4=1,C$7-C$7*(1+C$5*$C117)*EXP(-C$5*$C117),C$7+C$7*(((-C$4-SQRT(C$4^2-1))/(2*SQRT(C$4^2-1)))*EXP((-C$4+SQRT(C$4^2-1))*C$5*$C117)+((C$4-SQRT(C$4^2-1))/(2*SQRT(C$4^2-1)))*EXP((-C$4-SQRT(C$4^2-1))*C$5*$C117))))</f>
        <v>1.983173406795782</v>
      </c>
    </row>
    <row r="118" spans="1:5" ht="12.75">
      <c r="A118">
        <f>IF(ABS((B$7-D118)/B$7/0.1)&gt;1,C118,0)</f>
        <v>0</v>
      </c>
      <c r="B118">
        <f t="shared" si="1"/>
        <v>0</v>
      </c>
      <c r="C118">
        <f>C117+B$11</f>
        <v>8.320000000000006</v>
      </c>
      <c r="D118">
        <f>IF(B$4&lt;1,B$7-B$7*(EXP(-B$4*$B$5*($C118)))*((B$4/(1-B$4^2)^0.5)*SIN($B$5*($C118)*(1-B$4^2)^0.5)+COS(B$5*($C118)*(1-B$4^2)^0.5)),IF(B$4=1,B$7-B$7*(1+B$5*$C118)*EXP(-B$5*$C118),B$7+B$7*(((-B$4-SQRT(B$4^2-1))/(2*SQRT(B$4^2-1)))*EXP((-B$4+SQRT(B$4^2-1))*B$5*$C118)+((B$4-SQRT(B$4^2-1))/(2*SQRT(B$4^2-1)))*EXP((-B$4-SQRT(B$4^2-1))*B$5*$C118))))</f>
        <v>1.9667808195024288</v>
      </c>
      <c r="E118">
        <f>IF(C$4&lt;1,C$7-C$7*(EXP(-C$4*C$5*($C118)))*((C$4/(1-C$4^2)^0.5)*SIN(C$5*($C118)*(1-C$4^2)^0.5)+COS(C$5*($C118)*(1-C$4^2)^0.5)),IF(C$4=1,C$7-C$7*(1+C$5*$C118)*EXP(-C$5*$C118),C$7+C$7*(((-C$4-SQRT(C$4^2-1))/(2*SQRT(C$4^2-1)))*EXP((-C$4+SQRT(C$4^2-1))*C$5*$C118)+((C$4-SQRT(C$4^2-1))/(2*SQRT(C$4^2-1)))*EXP((-C$4-SQRT(C$4^2-1))*C$5*$C118))))</f>
        <v>1.9836381220451584</v>
      </c>
    </row>
    <row r="119" spans="1:5" ht="12.75">
      <c r="A119">
        <f>IF(ABS((B$7-D119)/B$7/0.1)&gt;1,C119,0)</f>
        <v>0</v>
      </c>
      <c r="B119">
        <f t="shared" si="1"/>
        <v>0</v>
      </c>
      <c r="C119">
        <f>C118+B$11</f>
        <v>8.400000000000006</v>
      </c>
      <c r="D119">
        <f>IF(B$4&lt;1,B$7-B$7*(EXP(-B$4*$B$5*($C119)))*((B$4/(1-B$4^2)^0.5)*SIN($B$5*($C119)*(1-B$4^2)^0.5)+COS(B$5*($C119)*(1-B$4^2)^0.5)),IF(B$4=1,B$7-B$7*(1+B$5*$C119)*EXP(-B$5*$C119),B$7+B$7*(((-B$4-SQRT(B$4^2-1))/(2*SQRT(B$4^2-1)))*EXP((-B$4+SQRT(B$4^2-1))*B$5*$C119)+((B$4-SQRT(B$4^2-1))/(2*SQRT(B$4^2-1)))*EXP((-B$4-SQRT(B$4^2-1))*B$5*$C119))))</f>
        <v>1.9690903038581125</v>
      </c>
      <c r="E119">
        <f>IF(C$4&lt;1,C$7-C$7*(EXP(-C$4*C$5*($C119)))*((C$4/(1-C$4^2)^0.5)*SIN(C$5*($C119)*(1-C$4^2)^0.5)+COS(C$5*($C119)*(1-C$4^2)^0.5)),IF(C$4=1,C$7-C$7*(1+C$5*$C119)*EXP(-C$5*$C119),C$7+C$7*(((-C$4-SQRT(C$4^2-1))/(2*SQRT(C$4^2-1)))*EXP((-C$4+SQRT(C$4^2-1))*C$5*$C119)+((C$4-SQRT(C$4^2-1))/(2*SQRT(C$4^2-1)))*EXP((-C$4-SQRT(C$4^2-1))*C$5*$C119))))</f>
        <v>1.9841600926013967</v>
      </c>
    </row>
    <row r="120" spans="1:5" ht="12.75">
      <c r="A120">
        <f>IF(ABS((B$7-D120)/B$7/0.1)&gt;1,C120,0)</f>
        <v>0</v>
      </c>
      <c r="B120">
        <f t="shared" si="1"/>
        <v>0</v>
      </c>
      <c r="C120">
        <f>C119+B$11</f>
        <v>8.480000000000006</v>
      </c>
      <c r="D120">
        <f>IF(B$4&lt;1,B$7-B$7*(EXP(-B$4*$B$5*($C120)))*((B$4/(1-B$4^2)^0.5)*SIN($B$5*($C120)*(1-B$4^2)^0.5)+COS(B$5*($C120)*(1-B$4^2)^0.5)),IF(B$4=1,B$7-B$7*(1+B$5*$C120)*EXP(-B$5*$C120),B$7+B$7*(((-B$4-SQRT(B$4^2-1))/(2*SQRT(B$4^2-1)))*EXP((-B$4+SQRT(B$4^2-1))*B$5*$C120)+((B$4-SQRT(B$4^2-1))/(2*SQRT(B$4^2-1)))*EXP((-B$4-SQRT(B$4^2-1))*B$5*$C120))))</f>
        <v>1.9714122412855088</v>
      </c>
      <c r="E120">
        <f>IF(C$4&lt;1,C$7-C$7*(EXP(-C$4*C$5*($C120)))*((C$4/(1-C$4^2)^0.5)*SIN(C$5*($C120)*(1-C$4^2)^0.5)+COS(C$5*($C120)*(1-C$4^2)^0.5)),IF(C$4=1,C$7-C$7*(1+C$5*$C120)*EXP(-C$5*$C120),C$7+C$7*(((-C$4-SQRT(C$4^2-1))/(2*SQRT(C$4^2-1)))*EXP((-C$4+SQRT(C$4^2-1))*C$5*$C120)+((C$4-SQRT(C$4^2-1))/(2*SQRT(C$4^2-1)))*EXP((-C$4-SQRT(C$4^2-1))*C$5*$C120))))</f>
        <v>1.9847308939692736</v>
      </c>
    </row>
    <row r="121" spans="1:5" ht="12.75">
      <c r="A121">
        <f>IF(ABS((B$7-D121)/B$7/0.1)&gt;1,C121,0)</f>
        <v>0</v>
      </c>
      <c r="B121">
        <f t="shared" si="1"/>
        <v>0</v>
      </c>
      <c r="C121">
        <f>C120+B$11</f>
        <v>8.560000000000006</v>
      </c>
      <c r="D121">
        <f>IF(B$4&lt;1,B$7-B$7*(EXP(-B$4*$B$5*($C121)))*((B$4/(1-B$4^2)^0.5)*SIN($B$5*($C121)*(1-B$4^2)^0.5)+COS(B$5*($C121)*(1-B$4^2)^0.5)),IF(B$4=1,B$7-B$7*(1+B$5*$C121)*EXP(-B$5*$C121),B$7+B$7*(((-B$4-SQRT(B$4^2-1))/(2*SQRT(B$4^2-1)))*EXP((-B$4+SQRT(B$4^2-1))*B$5*$C121)+((B$4-SQRT(B$4^2-1))/(2*SQRT(B$4^2-1)))*EXP((-B$4-SQRT(B$4^2-1))*B$5*$C121))))</f>
        <v>1.9737314004387108</v>
      </c>
      <c r="E121">
        <f>IF(C$4&lt;1,C$7-C$7*(EXP(-C$4*C$5*($C121)))*((C$4/(1-C$4^2)^0.5)*SIN(C$5*($C121)*(1-C$4^2)^0.5)+COS(C$5*($C121)*(1-C$4^2)^0.5)),IF(C$4=1,C$7-C$7*(1+C$5*$C121)*EXP(-C$5*$C121),C$7+C$7*(((-C$4-SQRT(C$4^2-1))/(2*SQRT(C$4^2-1)))*EXP((-C$4+SQRT(C$4^2-1))*C$5*$C121)+((C$4-SQRT(C$4^2-1))/(2*SQRT(C$4^2-1)))*EXP((-C$4-SQRT(C$4^2-1))*C$5*$C121))))</f>
        <v>1.9853425749717994</v>
      </c>
    </row>
    <row r="122" spans="1:5" ht="12.75">
      <c r="A122">
        <f>IF(ABS((B$7-D122)/B$7/0.1)&gt;1,C122,0)</f>
        <v>0</v>
      </c>
      <c r="B122">
        <f t="shared" si="1"/>
        <v>0</v>
      </c>
      <c r="C122">
        <f>C121+B$11</f>
        <v>8.640000000000006</v>
      </c>
      <c r="D122">
        <f>IF(B$4&lt;1,B$7-B$7*(EXP(-B$4*$B$5*($C122)))*((B$4/(1-B$4^2)^0.5)*SIN($B$5*($C122)*(1-B$4^2)^0.5)+COS(B$5*($C122)*(1-B$4^2)^0.5)),IF(B$4=1,B$7-B$7*(1+B$5*$C122)*EXP(-B$5*$C122),B$7+B$7*(((-B$4-SQRT(B$4^2-1))/(2*SQRT(B$4^2-1)))*EXP((-B$4+SQRT(B$4^2-1))*B$5*$C122)+((B$4-SQRT(B$4^2-1))/(2*SQRT(B$4^2-1)))*EXP((-B$4-SQRT(B$4^2-1))*B$5*$C122))))</f>
        <v>1.9760337380925328</v>
      </c>
      <c r="E122">
        <f>IF(C$4&lt;1,C$7-C$7*(EXP(-C$4*C$5*($C122)))*((C$4/(1-C$4^2)^0.5)*SIN(C$5*($C122)*(1-C$4^2)^0.5)+COS(C$5*($C122)*(1-C$4^2)^0.5)),IF(C$4=1,C$7-C$7*(1+C$5*$C122)*EXP(-C$5*$C122),C$7+C$7*(((-C$4-SQRT(C$4^2-1))/(2*SQRT(C$4^2-1)))*EXP((-C$4+SQRT(C$4^2-1))*C$5*$C122)+((C$4-SQRT(C$4^2-1))/(2*SQRT(C$4^2-1)))*EXP((-C$4-SQRT(C$4^2-1))*C$5*$C122))))</f>
        <v>1.9859876629199544</v>
      </c>
    </row>
    <row r="123" spans="1:5" ht="12.75">
      <c r="A123">
        <f>IF(ABS((B$7-D123)/B$7/0.1)&gt;1,C123,0)</f>
        <v>0</v>
      </c>
      <c r="B123">
        <f t="shared" si="1"/>
        <v>0</v>
      </c>
      <c r="C123">
        <f>C122+B$11</f>
        <v>8.720000000000006</v>
      </c>
      <c r="D123">
        <f>IF(B$4&lt;1,B$7-B$7*(EXP(-B$4*$B$5*($C123)))*((B$4/(1-B$4^2)^0.5)*SIN($B$5*($C123)*(1-B$4^2)^0.5)+COS(B$5*($C123)*(1-B$4^2)^0.5)),IF(B$4=1,B$7-B$7*(1+B$5*$C123)*EXP(-B$5*$C123),B$7+B$7*(((-B$4-SQRT(B$4^2-1))/(2*SQRT(B$4^2-1)))*EXP((-B$4+SQRT(B$4^2-1))*B$5*$C123)+((B$4-SQRT(B$4^2-1))/(2*SQRT(B$4^2-1)))*EXP((-B$4-SQRT(B$4^2-1))*B$5*$C123))))</f>
        <v>1.9783063941249537</v>
      </c>
      <c r="E123">
        <f>IF(C$4&lt;1,C$7-C$7*(EXP(-C$4*C$5*($C123)))*((C$4/(1-C$4^2)^0.5)*SIN(C$5*($C123)*(1-C$4^2)^0.5)+COS(C$5*($C123)*(1-C$4^2)^0.5)),IF(C$4=1,C$7-C$7*(1+C$5*$C123)*EXP(-C$5*$C123),C$7+C$7*(((-C$4-SQRT(C$4^2-1))/(2*SQRT(C$4^2-1)))*EXP((-C$4+SQRT(C$4^2-1))*C$5*$C123)+((C$4-SQRT(C$4^2-1))/(2*SQRT(C$4^2-1)))*EXP((-C$4-SQRT(C$4^2-1))*C$5*$C123))))</f>
        <v>1.9866591653908372</v>
      </c>
    </row>
    <row r="124" spans="1:5" ht="12.75">
      <c r="A124">
        <f>IF(ABS((B$7-D124)/B$7/0.1)&gt;1,C124,0)</f>
        <v>0</v>
      </c>
      <c r="B124">
        <f t="shared" si="1"/>
        <v>0</v>
      </c>
      <c r="C124">
        <f>C123+B$11</f>
        <v>8.800000000000006</v>
      </c>
      <c r="D124">
        <f>IF(B$4&lt;1,B$7-B$7*(EXP(-B$4*$B$5*($C124)))*((B$4/(1-B$4^2)^0.5)*SIN($B$5*($C124)*(1-B$4^2)^0.5)+COS(B$5*($C124)*(1-B$4^2)^0.5)),IF(B$4=1,B$7-B$7*(1+B$5*$C124)*EXP(-B$5*$C124),B$7+B$7*(((-B$4-SQRT(B$4^2-1))/(2*SQRT(B$4^2-1)))*EXP((-B$4+SQRT(B$4^2-1))*B$5*$C124)+((B$4-SQRT(B$4^2-1))/(2*SQRT(B$4^2-1)))*EXP((-B$4-SQRT(B$4^2-1))*B$5*$C124))))</f>
        <v>1.9805376796123033</v>
      </c>
      <c r="E124">
        <f>IF(C$4&lt;1,C$7-C$7*(EXP(-C$4*C$5*($C124)))*((C$4/(1-C$4^2)^0.5)*SIN(C$5*($C124)*(1-C$4^2)^0.5)+COS(C$5*($C124)*(1-C$4^2)^0.5)),IF(C$4=1,C$7-C$7*(1+C$5*$C124)*EXP(-C$5*$C124),C$7+C$7*(((-C$4-SQRT(C$4^2-1))/(2*SQRT(C$4^2-1)))*EXP((-C$4+SQRT(C$4^2-1))*C$5*$C124)+((C$4-SQRT(C$4^2-1))/(2*SQRT(C$4^2-1)))*EXP((-C$4-SQRT(C$4^2-1))*C$5*$C124))))</f>
        <v>1.98735056891384</v>
      </c>
    </row>
    <row r="125" spans="1:5" ht="12.75">
      <c r="A125">
        <f>IF(ABS((B$7-D125)/B$7/0.1)&gt;1,C125,0)</f>
        <v>0</v>
      </c>
      <c r="B125">
        <f t="shared" si="1"/>
        <v>0</v>
      </c>
      <c r="C125">
        <f>C124+B$11</f>
        <v>8.880000000000006</v>
      </c>
      <c r="D125">
        <f>IF(B$4&lt;1,B$7-B$7*(EXP(-B$4*$B$5*($C125)))*((B$4/(1-B$4^2)^0.5)*SIN($B$5*($C125)*(1-B$4^2)^0.5)+COS(B$5*($C125)*(1-B$4^2)^0.5)),IF(B$4=1,B$7-B$7*(1+B$5*$C125)*EXP(-B$5*$C125),B$7+B$7*(((-B$4-SQRT(B$4^2-1))/(2*SQRT(B$4^2-1)))*EXP((-B$4+SQRT(B$4^2-1))*B$5*$C125)+((B$4-SQRT(B$4^2-1))/(2*SQRT(B$4^2-1)))*EXP((-B$4-SQRT(B$4^2-1))*B$5*$C125))))</f>
        <v>1.9827170586398954</v>
      </c>
      <c r="E125">
        <f>IF(C$4&lt;1,C$7-C$7*(EXP(-C$4*C$5*($C125)))*((C$4/(1-C$4^2)^0.5)*SIN(C$5*($C125)*(1-C$4^2)^0.5)+COS(C$5*($C125)*(1-C$4^2)^0.5)),IF(C$4=1,C$7-C$7*(1+C$5*$C125)*EXP(-C$5*$C125),C$7+C$7*(((-C$4-SQRT(C$4^2-1))/(2*SQRT(C$4^2-1)))*EXP((-C$4+SQRT(C$4^2-1))*C$5*$C125)+((C$4-SQRT(C$4^2-1))/(2*SQRT(C$4^2-1)))*EXP((-C$4-SQRT(C$4^2-1))*C$5*$C125))))</f>
        <v>1.9880558348558828</v>
      </c>
    </row>
    <row r="126" spans="1:5" ht="12.75">
      <c r="A126">
        <f>IF(ABS((B$7-D126)/B$7/0.1)&gt;1,C126,0)</f>
        <v>0</v>
      </c>
      <c r="B126">
        <f t="shared" si="1"/>
        <v>0</v>
      </c>
      <c r="C126">
        <f>C125+B$11</f>
        <v>8.960000000000006</v>
      </c>
      <c r="D126">
        <f>IF(B$4&lt;1,B$7-B$7*(EXP(-B$4*$B$5*($C126)))*((B$4/(1-B$4^2)^0.5)*SIN($B$5*($C126)*(1-B$4^2)^0.5)+COS(B$5*($C126)*(1-B$4^2)^0.5)),IF(B$4=1,B$7-B$7*(1+B$5*$C126)*EXP(-B$5*$C126),B$7+B$7*(((-B$4-SQRT(B$4^2-1))/(2*SQRT(B$4^2-1)))*EXP((-B$4+SQRT(B$4^2-1))*B$5*$C126)+((B$4-SQRT(B$4^2-1))/(2*SQRT(B$4^2-1)))*EXP((-B$4-SQRT(B$4^2-1))*B$5*$C126))))</f>
        <v>1.9848351244231033</v>
      </c>
      <c r="E126">
        <f>IF(C$4&lt;1,C$7-C$7*(EXP(-C$4*C$5*($C126)))*((C$4/(1-C$4^2)^0.5)*SIN(C$5*($C126)*(1-C$4^2)^0.5)+COS(C$5*($C126)*(1-C$4^2)^0.5)),IF(C$4=1,C$7-C$7*(1+C$5*$C126)*EXP(-C$5*$C126),C$7+C$7*(((-C$4-SQRT(C$4^2-1))/(2*SQRT(C$4^2-1)))*EXP((-C$4+SQRT(C$4^2-1))*C$5*$C126)+((C$4-SQRT(C$4^2-1))/(2*SQRT(C$4^2-1)))*EXP((-C$4-SQRT(C$4^2-1))*C$5*$C126))))</f>
        <v>1.9887693927871954</v>
      </c>
    </row>
    <row r="127" spans="1:5" ht="12.75">
      <c r="A127">
        <f>IF(ABS((B$7-D127)/B$7/0.1)&gt;1,C127,0)</f>
        <v>0</v>
      </c>
      <c r="B127">
        <f t="shared" si="1"/>
        <v>0</v>
      </c>
      <c r="C127">
        <f>C126+B$11</f>
        <v>9.040000000000006</v>
      </c>
      <c r="D127">
        <f>IF(B$4&lt;1,B$7-B$7*(EXP(-B$4*$B$5*($C127)))*((B$4/(1-B$4^2)^0.5)*SIN($B$5*($C127)*(1-B$4^2)^0.5)+COS(B$5*($C127)*(1-B$4^2)^0.5)),IF(B$4=1,B$7-B$7*(1+B$5*$C127)*EXP(-B$5*$C127),B$7+B$7*(((-B$4-SQRT(B$4^2-1))/(2*SQRT(B$4^2-1)))*EXP((-B$4+SQRT(B$4^2-1))*B$5*$C127)+((B$4-SQRT(B$4^2-1))/(2*SQRT(B$4^2-1)))*EXP((-B$4-SQRT(B$4^2-1))*B$5*$C127))))</f>
        <v>1.9868835703231043</v>
      </c>
      <c r="E127">
        <f>IF(C$4&lt;1,C$7-C$7*(EXP(-C$4*C$5*($C127)))*((C$4/(1-C$4^2)^0.5)*SIN(C$5*($C127)*(1-C$4^2)^0.5)+COS(C$5*($C127)*(1-C$4^2)^0.5)),IF(C$4=1,C$7-C$7*(1+C$5*$C127)*EXP(-C$5*$C127),C$7+C$7*(((-C$4-SQRT(C$4^2-1))/(2*SQRT(C$4^2-1)))*EXP((-C$4+SQRT(C$4^2-1))*C$5*$C127)+((C$4-SQRT(C$4^2-1))/(2*SQRT(C$4^2-1)))*EXP((-C$4-SQRT(C$4^2-1))*C$5*$C127))))</f>
        <v>1.9894861315987284</v>
      </c>
    </row>
    <row r="128" spans="1:5" ht="12.75">
      <c r="A128">
        <f>IF(ABS((B$7-D128)/B$7/0.1)&gt;1,C128,0)</f>
        <v>0</v>
      </c>
      <c r="B128">
        <f t="shared" si="1"/>
        <v>0</v>
      </c>
      <c r="C128">
        <f>C127+B$11</f>
        <v>9.120000000000006</v>
      </c>
      <c r="D128">
        <f>IF(B$4&lt;1,B$7-B$7*(EXP(-B$4*$B$5*($C128)))*((B$4/(1-B$4^2)^0.5)*SIN($B$5*($C128)*(1-B$4^2)^0.5)+COS(B$5*($C128)*(1-B$4^2)^0.5)),IF(B$4=1,B$7-B$7*(1+B$5*$C128)*EXP(-B$5*$C128),B$7+B$7*(((-B$4-SQRT(B$4^2-1))/(2*SQRT(B$4^2-1)))*EXP((-B$4+SQRT(B$4^2-1))*B$5*$C128)+((B$4-SQRT(B$4^2-1))/(2*SQRT(B$4^2-1)))*EXP((-B$4-SQRT(B$4^2-1))*B$5*$C128))))</f>
        <v>1.9888551563279908</v>
      </c>
      <c r="E128">
        <f>IF(C$4&lt;1,C$7-C$7*(EXP(-C$4*C$5*($C128)))*((C$4/(1-C$4^2)^0.5)*SIN(C$5*($C128)*(1-C$4^2)^0.5)+COS(C$5*($C128)*(1-C$4^2)^0.5)),IF(C$4=1,C$7-C$7*(1+C$5*$C128)*EXP(-C$5*$C128),C$7+C$7*(((-C$4-SQRT(C$4^2-1))/(2*SQRT(C$4^2-1)))*EXP((-C$4+SQRT(C$4^2-1))*C$5*$C128)+((C$4-SQRT(C$4^2-1))/(2*SQRT(C$4^2-1)))*EXP((-C$4-SQRT(C$4^2-1))*C$5*$C128))))</f>
        <v>1.9902013886311773</v>
      </c>
    </row>
    <row r="129" spans="1:5" ht="12.75">
      <c r="A129">
        <f>IF(ABS((B$7-D129)/B$7/0.1)&gt;1,C129,0)</f>
        <v>0</v>
      </c>
      <c r="B129">
        <f t="shared" si="1"/>
        <v>0</v>
      </c>
      <c r="C129">
        <f>C128+B$11</f>
        <v>9.200000000000006</v>
      </c>
      <c r="D129">
        <f>IF(B$4&lt;1,B$7-B$7*(EXP(-B$4*$B$5*($C129)))*((B$4/(1-B$4^2)^0.5)*SIN($B$5*($C129)*(1-B$4^2)^0.5)+COS(B$5*($C129)*(1-B$4^2)^0.5)),IF(B$4=1,B$7-B$7*(1+B$5*$C129)*EXP(-B$5*$C129),B$7+B$7*(((-B$4-SQRT(B$4^2-1))/(2*SQRT(B$4^2-1)))*EXP((-B$4+SQRT(B$4^2-1))*B$5*$C129)+((B$4-SQRT(B$4^2-1))/(2*SQRT(B$4^2-1)))*EXP((-B$4-SQRT(B$4^2-1))*B$5*$C129))))</f>
        <v>1.990743671553939</v>
      </c>
      <c r="E129">
        <f>IF(C$4&lt;1,C$7-C$7*(EXP(-C$4*C$5*($C129)))*((C$4/(1-C$4^2)^0.5)*SIN(C$5*($C129)*(1-C$4^2)^0.5)+COS(C$5*($C129)*(1-C$4^2)^0.5)),IF(C$4=1,C$7-C$7*(1+C$5*$C129)*EXP(-C$5*$C129),C$7+C$7*(((-C$4-SQRT(C$4^2-1))/(2*SQRT(C$4^2-1)))*EXP((-C$4+SQRT(C$4^2-1))*C$5*$C129)+((C$4-SQRT(C$4^2-1))/(2*SQRT(C$4^2-1)))*EXP((-C$4-SQRT(C$4^2-1))*C$5*$C129))))</f>
        <v>1.9909109370639302</v>
      </c>
    </row>
    <row r="130" spans="1:5" ht="12.75">
      <c r="A130">
        <f>IF(ABS((B$7-D130)/B$7/0.1)&gt;1,C130,0)</f>
        <v>0</v>
      </c>
      <c r="B130">
        <f t="shared" si="1"/>
        <v>0</v>
      </c>
      <c r="C130">
        <f>C129+B$11</f>
        <v>9.280000000000006</v>
      </c>
      <c r="D130">
        <f>IF(B$4&lt;1,B$7-B$7*(EXP(-B$4*$B$5*($C130)))*((B$4/(1-B$4^2)^0.5)*SIN($B$5*($C130)*(1-B$4^2)^0.5)+COS(B$5*($C130)*(1-B$4^2)^0.5)),IF(B$4=1,B$7-B$7*(1+B$5*$C130)*EXP(-B$5*$C130),B$7+B$7*(((-B$4-SQRT(B$4^2-1))/(2*SQRT(B$4^2-1)))*EXP((-B$4+SQRT(B$4^2-1))*B$5*$C130)+((B$4-SQRT(B$4^2-1))/(2*SQRT(B$4^2-1)))*EXP((-B$4-SQRT(B$4^2-1))*B$5*$C130))))</f>
        <v>1.9925438933029496</v>
      </c>
      <c r="E130">
        <f>IF(C$4&lt;1,C$7-C$7*(EXP(-C$4*C$5*($C130)))*((C$4/(1-C$4^2)^0.5)*SIN(C$5*($C130)*(1-C$4^2)^0.5)+COS(C$5*($C130)*(1-C$4^2)^0.5)),IF(C$4=1,C$7-C$7*(1+C$5*$C130)*EXP(-C$5*$C130),C$7+C$7*(((-C$4-SQRT(C$4^2-1))/(2*SQRT(C$4^2-1)))*EXP((-C$4+SQRT(C$4^2-1))*C$5*$C130)+((C$4-SQRT(C$4^2-1))/(2*SQRT(C$4^2-1)))*EXP((-C$4-SQRT(C$4^2-1))*C$5*$C130))))</f>
        <v>1.9916109718001396</v>
      </c>
    </row>
    <row r="131" spans="1:5" ht="12.75">
      <c r="A131">
        <f>IF(ABS((B$7-D131)/B$7/0.1)&gt;1,C131,0)</f>
        <v>0</v>
      </c>
      <c r="B131">
        <f t="shared" si="1"/>
        <v>0</v>
      </c>
      <c r="C131">
        <f>C130+B$11</f>
        <v>9.360000000000007</v>
      </c>
      <c r="D131">
        <f>IF(B$4&lt;1,B$7-B$7*(EXP(-B$4*$B$5*($C131)))*((B$4/(1-B$4^2)^0.5)*SIN($B$5*($C131)*(1-B$4^2)^0.5)+COS(B$5*($C131)*(1-B$4^2)^0.5)),IF(B$4=1,B$7-B$7*(1+B$5*$C131)*EXP(-B$5*$C131),B$7+B$7*(((-B$4-SQRT(B$4^2-1))/(2*SQRT(B$4^2-1)))*EXP((-B$4+SQRT(B$4^2-1))*B$5*$C131)+((B$4-SQRT(B$4^2-1))/(2*SQRT(B$4^2-1)))*EXP((-B$4-SQRT(B$4^2-1))*B$5*$C131))))</f>
        <v>1.9942515431935923</v>
      </c>
      <c r="E131">
        <f>IF(C$4&lt;1,C$7-C$7*(EXP(-C$4*C$5*($C131)))*((C$4/(1-C$4^2)^0.5)*SIN(C$5*($C131)*(1-C$4^2)^0.5)+COS(C$5*($C131)*(1-C$4^2)^0.5)),IF(C$4=1,C$7-C$7*(1+C$5*$C131)*EXP(-C$5*$C131),C$7+C$7*(((-C$4-SQRT(C$4^2-1))/(2*SQRT(C$4^2-1)))*EXP((-C$4+SQRT(C$4^2-1))*C$5*$C131)+((C$4-SQRT(C$4^2-1))/(2*SQRT(C$4^2-1)))*EXP((-C$4-SQRT(C$4^2-1))*C$5*$C131))))</f>
        <v>1.9922980940716615</v>
      </c>
    </row>
    <row r="132" spans="1:5" ht="12.75">
      <c r="A132">
        <f>IF(ABS((B$7-D132)/B$7/0.1)&gt;1,C132,0)</f>
        <v>0</v>
      </c>
      <c r="B132">
        <f t="shared" si="1"/>
        <v>0</v>
      </c>
      <c r="C132">
        <f>C131+B$11</f>
        <v>9.440000000000007</v>
      </c>
      <c r="D132">
        <f>IF(B$4&lt;1,B$7-B$7*(EXP(-B$4*$B$5*($C132)))*((B$4/(1-B$4^2)^0.5)*SIN($B$5*($C132)*(1-B$4^2)^0.5)+COS(B$5*($C132)*(1-B$4^2)^0.5)),IF(B$4=1,B$7-B$7*(1+B$5*$C132)*EXP(-B$5*$C132),B$7+B$7*(((-B$4-SQRT(B$4^2-1))/(2*SQRT(B$4^2-1)))*EXP((-B$4+SQRT(B$4^2-1))*B$5*$C132)+((B$4-SQRT(B$4^2-1))/(2*SQRT(B$4^2-1)))*EXP((-B$4-SQRT(B$4^2-1))*B$5*$C132))))</f>
        <v>1.995863240859475</v>
      </c>
      <c r="E132">
        <f>IF(C$4&lt;1,C$7-C$7*(EXP(-C$4*C$5*($C132)))*((C$4/(1-C$4^2)^0.5)*SIN(C$5*($C132)*(1-C$4^2)^0.5)+COS(C$5*($C132)*(1-C$4^2)^0.5)),IF(C$4=1,C$7-C$7*(1+C$5*$C132)*EXP(-C$5*$C132),C$7+C$7*(((-C$4-SQRT(C$4^2-1))/(2*SQRT(C$4^2-1)))*EXP((-C$4+SQRT(C$4^2-1))*C$5*$C132)+((C$4-SQRT(C$4^2-1))/(2*SQRT(C$4^2-1)))*EXP((-C$4-SQRT(C$4^2-1))*C$5*$C132))))</f>
        <v>1.9929692949749387</v>
      </c>
    </row>
    <row r="133" spans="1:5" ht="12.75">
      <c r="A133">
        <f>IF(ABS((B$7-D133)/B$7/0.1)&gt;1,C133,0)</f>
        <v>0</v>
      </c>
      <c r="B133">
        <f t="shared" si="1"/>
        <v>0</v>
      </c>
      <c r="C133">
        <f>C132+B$11</f>
        <v>9.520000000000007</v>
      </c>
      <c r="D133">
        <f>IF(B$4&lt;1,B$7-B$7*(EXP(-B$4*$B$5*($C133)))*((B$4/(1-B$4^2)^0.5)*SIN($B$5*($C133)*(1-B$4^2)^0.5)+COS(B$5*($C133)*(1-B$4^2)^0.5)),IF(B$4=1,B$7-B$7*(1+B$5*$C133)*EXP(-B$5*$C133),B$7+B$7*(((-B$4-SQRT(B$4^2-1))/(2*SQRT(B$4^2-1)))*EXP((-B$4+SQRT(B$4^2-1))*B$5*$C133)+((B$4-SQRT(B$4^2-1))/(2*SQRT(B$4^2-1)))*EXP((-B$4-SQRT(B$4^2-1))*B$5*$C133))))</f>
        <v>1.9973764556870761</v>
      </c>
      <c r="E133">
        <f>IF(C$4&lt;1,C$7-C$7*(EXP(-C$4*C$5*($C133)))*((C$4/(1-C$4^2)^0.5)*SIN(C$5*($C133)*(1-C$4^2)^0.5)+COS(C$5*($C133)*(1-C$4^2)^0.5)),IF(C$4=1,C$7-C$7*(1+C$5*$C133)*EXP(-C$5*$C133),C$7+C$7*(((-C$4-SQRT(C$4^2-1))/(2*SQRT(C$4^2-1)))*EXP((-C$4+SQRT(C$4^2-1))*C$5*$C133)+((C$4-SQRT(C$4^2-1))/(2*SQRT(C$4^2-1)))*EXP((-C$4-SQRT(C$4^2-1))*C$5*$C133))))</f>
        <v>1.993621938136104</v>
      </c>
    </row>
    <row r="134" spans="1:5" ht="12.75">
      <c r="A134">
        <f>IF(ABS((B$7-D134)/B$7/0.1)&gt;1,C134,0)</f>
        <v>0</v>
      </c>
      <c r="B134">
        <f t="shared" si="1"/>
        <v>0</v>
      </c>
      <c r="C134">
        <f>C133+B$11</f>
        <v>9.600000000000007</v>
      </c>
      <c r="D134">
        <f>IF(B$4&lt;1,B$7-B$7*(EXP(-B$4*$B$5*($C134)))*((B$4/(1-B$4^2)^0.5)*SIN($B$5*($C134)*(1-B$4^2)^0.5)+COS(B$5*($C134)*(1-B$4^2)^0.5)),IF(B$4=1,B$7-B$7*(1+B$5*$C134)*EXP(-B$5*$C134),B$7+B$7*(((-B$4-SQRT(B$4^2-1))/(2*SQRT(B$4^2-1)))*EXP((-B$4+SQRT(B$4^2-1))*B$5*$C134)+((B$4-SQRT(B$4^2-1))/(2*SQRT(B$4^2-1)))*EXP((-B$4-SQRT(B$4^2-1))*B$5*$C134))))</f>
        <v>1.9987894570403641</v>
      </c>
      <c r="E134">
        <f>IF(C$4&lt;1,C$7-C$7*(EXP(-C$4*C$5*($C134)))*((C$4/(1-C$4^2)^0.5)*SIN(C$5*($C134)*(1-C$4^2)^0.5)+COS(C$5*($C134)*(1-C$4^2)^0.5)),IF(C$4=1,C$7-C$7*(1+C$5*$C134)*EXP(-C$5*$C134),C$7+C$7*(((-C$4-SQRT(C$4^2-1))/(2*SQRT(C$4^2-1)))*EXP((-C$4+SQRT(C$4^2-1))*C$5*$C134)+((C$4-SQRT(C$4^2-1))/(2*SQRT(C$4^2-1)))*EXP((-C$4-SQRT(C$4^2-1))*C$5*$C134))))</f>
        <v>1.9942537416907347</v>
      </c>
    </row>
    <row r="135" spans="1:5" ht="12.75">
      <c r="A135">
        <f>IF(ABS((B$7-D135)/B$7/0.1)&gt;1,C135,0)</f>
        <v>0</v>
      </c>
      <c r="B135">
        <f t="shared" si="1"/>
        <v>0</v>
      </c>
      <c r="C135">
        <f>C134+B$11</f>
        <v>9.680000000000007</v>
      </c>
      <c r="D135">
        <f>IF(B$4&lt;1,B$7-B$7*(EXP(-B$4*$B$5*($C135)))*((B$4/(1-B$4^2)^0.5)*SIN($B$5*($C135)*(1-B$4^2)^0.5)+COS(B$5*($C135)*(1-B$4^2)^0.5)),IF(B$4=1,B$7-B$7*(1+B$5*$C135)*EXP(-B$5*$C135),B$7+B$7*(((-B$4-SQRT(B$4^2-1))/(2*SQRT(B$4^2-1)))*EXP((-B$4+SQRT(B$4^2-1))*B$5*$C135)+((B$4-SQRT(B$4^2-1))/(2*SQRT(B$4^2-1)))*EXP((-B$4-SQRT(B$4^2-1))*B$5*$C135))))</f>
        <v>2.0001012633945408</v>
      </c>
      <c r="E135">
        <f>IF(C$4&lt;1,C$7-C$7*(EXP(-C$4*C$5*($C135)))*((C$4/(1-C$4^2)^0.5)*SIN(C$5*($C135)*(1-C$4^2)^0.5)+COS(C$5*($C135)*(1-C$4^2)^0.5)),IF(C$4=1,C$7-C$7*(1+C$5*$C135)*EXP(-C$5*$C135),C$7+C$7*(((-C$4-SQRT(C$4^2-1))/(2*SQRT(C$4^2-1)))*EXP((-C$4+SQRT(C$4^2-1))*C$5*$C135)+((C$4-SQRT(C$4^2-1))/(2*SQRT(C$4^2-1)))*EXP((-C$4-SQRT(C$4^2-1))*C$5*$C135))))</f>
        <v>1.9948627597509065</v>
      </c>
    </row>
    <row r="136" spans="1:5" ht="12.75">
      <c r="A136">
        <f>IF(ABS((B$7-D136)/B$7/0.1)&gt;1,C136,0)</f>
        <v>0</v>
      </c>
      <c r="B136">
        <f t="shared" si="1"/>
        <v>0</v>
      </c>
      <c r="C136">
        <f>C135+B$11</f>
        <v>9.760000000000007</v>
      </c>
      <c r="D136">
        <f>IF(B$4&lt;1,B$7-B$7*(EXP(-B$4*$B$5*($C136)))*((B$4/(1-B$4^2)^0.5)*SIN($B$5*($C136)*(1-B$4^2)^0.5)+COS(B$5*($C136)*(1-B$4^2)^0.5)),IF(B$4=1,B$7-B$7*(1+B$5*$C136)*EXP(-B$5*$C136),B$7+B$7*(((-B$4-SQRT(B$4^2-1))/(2*SQRT(B$4^2-1)))*EXP((-B$4+SQRT(B$4^2-1))*B$5*$C136)+((B$4-SQRT(B$4^2-1))/(2*SQRT(B$4^2-1)))*EXP((-B$4-SQRT(B$4^2-1))*B$5*$C136))))</f>
        <v>2.00131159077547</v>
      </c>
      <c r="E136">
        <f>IF(C$4&lt;1,C$7-C$7*(EXP(-C$4*C$5*($C136)))*((C$4/(1-C$4^2)^0.5)*SIN(C$5*($C136)*(1-C$4^2)^0.5)+COS(C$5*($C136)*(1-C$4^2)^0.5)),IF(C$4=1,C$7-C$7*(1+C$5*$C136)*EXP(-C$5*$C136),C$7+C$7*(((-C$4-SQRT(C$4^2-1))/(2*SQRT(C$4^2-1)))*EXP((-C$4+SQRT(C$4^2-1))*C$5*$C136)+((C$4-SQRT(C$4^2-1))/(2*SQRT(C$4^2-1)))*EXP((-C$4-SQRT(C$4^2-1))*C$5*$C136))))</f>
        <v>1.995447363519507</v>
      </c>
    </row>
    <row r="137" spans="1:5" ht="12.75">
      <c r="A137">
        <f>IF(ABS((B$7-D137)/B$7/0.1)&gt;1,C137,0)</f>
        <v>0</v>
      </c>
      <c r="B137">
        <f t="shared" si="1"/>
        <v>0</v>
      </c>
      <c r="C137">
        <f>C136+B$11</f>
        <v>9.840000000000007</v>
      </c>
      <c r="D137">
        <f>IF(B$4&lt;1,B$7-B$7*(EXP(-B$4*$B$5*($C137)))*((B$4/(1-B$4^2)^0.5)*SIN($B$5*($C137)*(1-B$4^2)^0.5)+COS(B$5*($C137)*(1-B$4^2)^0.5)),IF(B$4=1,B$7-B$7*(1+B$5*$C137)*EXP(-B$5*$C137),B$7+B$7*(((-B$4-SQRT(B$4^2-1))/(2*SQRT(B$4^2-1)))*EXP((-B$4+SQRT(B$4^2-1))*B$5*$C137)+((B$4-SQRT(B$4^2-1))/(2*SQRT(B$4^2-1)))*EXP((-B$4-SQRT(B$4^2-1))*B$5*$C137))))</f>
        <v>2.002420800875142</v>
      </c>
      <c r="E137">
        <f>IF(C$4&lt;1,C$7-C$7*(EXP(-C$4*C$5*($C137)))*((C$4/(1-C$4^2)^0.5)*SIN(C$5*($C137)*(1-C$4^2)^0.5)+COS(C$5*($C137)*(1-C$4^2)^0.5)),IF(C$4=1,C$7-C$7*(1+C$5*$C137)*EXP(-C$5*$C137),C$7+C$7*(((-C$4-SQRT(C$4^2-1))/(2*SQRT(C$4^2-1)))*EXP((-C$4+SQRT(C$4^2-1))*C$5*$C137)+((C$4-SQRT(C$4^2-1))/(2*SQRT(C$4^2-1)))*EXP((-C$4-SQRT(C$4^2-1))*C$5*$C137))))</f>
        <v>1.9960062221992867</v>
      </c>
    </row>
    <row r="138" spans="1:5" ht="12.75">
      <c r="A138">
        <f>IF(ABS((B$7-D138)/B$7/0.1)&gt;1,C138,0)</f>
        <v>0</v>
      </c>
      <c r="B138">
        <f t="shared" si="1"/>
        <v>0</v>
      </c>
      <c r="C138">
        <f>C137+B$11</f>
        <v>9.920000000000007</v>
      </c>
      <c r="D138">
        <f>IF(B$4&lt;1,B$7-B$7*(EXP(-B$4*$B$5*($C138)))*((B$4/(1-B$4^2)^0.5)*SIN($B$5*($C138)*(1-B$4^2)^0.5)+COS(B$5*($C138)*(1-B$4^2)^0.5)),IF(B$4=1,B$7-B$7*(1+B$5*$C138)*EXP(-B$5*$C138),B$7+B$7*(((-B$4-SQRT(B$4^2-1))/(2*SQRT(B$4^2-1)))*EXP((-B$4+SQRT(B$4^2-1))*B$5*$C138)+((B$4-SQRT(B$4^2-1))/(2*SQRT(B$4^2-1)))*EXP((-B$4-SQRT(B$4^2-1))*B$5*$C138))))</f>
        <v>2.00342984918703</v>
      </c>
      <c r="E138">
        <f>IF(C$4&lt;1,C$7-C$7*(EXP(-C$4*C$5*($C138)))*((C$4/(1-C$4^2)^0.5)*SIN(C$5*($C138)*(1-C$4^2)^0.5)+COS(C$5*($C138)*(1-C$4^2)^0.5)),IF(C$4=1,C$7-C$7*(1+C$5*$C138)*EXP(-C$5*$C138),C$7+C$7*(((-C$4-SQRT(C$4^2-1))/(2*SQRT(C$4^2-1)))*EXP((-C$4+SQRT(C$4^2-1))*C$5*$C138)+((C$4-SQRT(C$4^2-1))/(2*SQRT(C$4^2-1)))*EXP((-C$4-SQRT(C$4^2-1))*C$5*$C138))))</f>
        <v>1.996538283831875</v>
      </c>
    </row>
    <row r="139" spans="1:5" ht="12.75">
      <c r="A139">
        <f>IF(ABS((B$7-D139)/B$7/0.1)&gt;1,C139,0)</f>
        <v>0</v>
      </c>
      <c r="B139">
        <f t="shared" si="1"/>
        <v>0</v>
      </c>
      <c r="C139">
        <f>C138+B$11</f>
        <v>10.000000000000007</v>
      </c>
      <c r="D139">
        <f>IF(B$4&lt;1,B$7-B$7*(EXP(-B$4*$B$5*($C139)))*((B$4/(1-B$4^2)^0.5)*SIN($B$5*($C139)*(1-B$4^2)^0.5)+COS(B$5*($C139)*(1-B$4^2)^0.5)),IF(B$4=1,B$7-B$7*(1+B$5*$C139)*EXP(-B$5*$C139),B$7+B$7*(((-B$4-SQRT(B$4^2-1))/(2*SQRT(B$4^2-1)))*EXP((-B$4+SQRT(B$4^2-1))*B$5*$C139)+((B$4-SQRT(B$4^2-1))/(2*SQRT(B$4^2-1)))*EXP((-B$4-SQRT(B$4^2-1))*B$5*$C139))))</f>
        <v>2.0043402334786524</v>
      </c>
      <c r="E139">
        <f>IF(C$4&lt;1,C$7-C$7*(EXP(-C$4*C$5*($C139)))*((C$4/(1-C$4^2)^0.5)*SIN(C$5*($C139)*(1-C$4^2)^0.5)+COS(C$5*($C139)*(1-C$4^2)^0.5)),IF(C$4=1,C$7-C$7*(1+C$5*$C139)*EXP(-C$5*$C139),C$7+C$7*(((-C$4-SQRT(C$4^2-1))/(2*SQRT(C$4^2-1)))*EXP((-C$4+SQRT(C$4^2-1))*C$5*$C139)+((C$4-SQRT(C$4^2-1))/(2*SQRT(C$4^2-1)))*EXP((-C$4-SQRT(C$4^2-1))*C$5*$C139))))</f>
        <v>1.9970427561900355</v>
      </c>
    </row>
    <row r="140" spans="1:5" ht="12.75">
      <c r="A140">
        <f>IF(ABS((B$7-D140)/B$7/0.1)&gt;1,C140,0)</f>
        <v>0</v>
      </c>
      <c r="B140">
        <f t="shared" si="1"/>
        <v>0</v>
      </c>
      <c r="C140">
        <f>C139+B$11</f>
        <v>10.080000000000007</v>
      </c>
      <c r="D140">
        <f>IF(B$4&lt;1,B$7-B$7*(EXP(-B$4*$B$5*($C140)))*((B$4/(1-B$4^2)^0.5)*SIN($B$5*($C140)*(1-B$4^2)^0.5)+COS(B$5*($C140)*(1-B$4^2)^0.5)),IF(B$4=1,B$7-B$7*(1+B$5*$C140)*EXP(-B$5*$C140),B$7+B$7*(((-B$4-SQRT(B$4^2-1))/(2*SQRT(B$4^2-1)))*EXP((-B$4+SQRT(B$4^2-1))*B$5*$C140)+((B$4-SQRT(B$4^2-1))/(2*SQRT(B$4^2-1)))*EXP((-B$4-SQRT(B$4^2-1))*B$5*$C140))))</f>
        <v>2.005153942892166</v>
      </c>
      <c r="E140">
        <f>IF(C$4&lt;1,C$7-C$7*(EXP(-C$4*C$5*($C140)))*((C$4/(1-C$4^2)^0.5)*SIN(C$5*($C140)*(1-C$4^2)^0.5)+COS(C$5*($C140)*(1-C$4^2)^0.5)),IF(C$4=1,C$7-C$7*(1+C$5*$C140)*EXP(-C$5*$C140),C$7+C$7*(((-C$4-SQRT(C$4^2-1))/(2*SQRT(C$4^2-1)))*EXP((-C$4+SQRT(C$4^2-1))*C$5*$C140)+((C$4-SQRT(C$4^2-1))/(2*SQRT(C$4^2-1)))*EXP((-C$4-SQRT(C$4^2-1))*C$5*$C140))))</f>
        <v>1.9975190878348308</v>
      </c>
    </row>
    <row r="141" spans="1:5" ht="12.75">
      <c r="A141">
        <f>IF(ABS((B$7-D141)/B$7/0.1)&gt;1,C141,0)</f>
        <v>0</v>
      </c>
      <c r="B141">
        <f t="shared" si="1"/>
        <v>0</v>
      </c>
      <c r="C141">
        <f>C140+B$11</f>
        <v>10.160000000000007</v>
      </c>
      <c r="D141">
        <f>IF(B$4&lt;1,B$7-B$7*(EXP(-B$4*$B$5*($C141)))*((B$4/(1-B$4^2)^0.5)*SIN($B$5*($C141)*(1-B$4^2)^0.5)+COS(B$5*($C141)*(1-B$4^2)^0.5)),IF(B$4=1,B$7-B$7*(1+B$5*$C141)*EXP(-B$5*$C141),B$7+B$7*(((-B$4-SQRT(B$4^2-1))/(2*SQRT(B$4^2-1)))*EXP((-B$4+SQRT(B$4^2-1))*B$5*$C141)+((B$4-SQRT(B$4^2-1))/(2*SQRT(B$4^2-1)))*EXP((-B$4-SQRT(B$4^2-1))*B$5*$C141))))</f>
        <v>2.005873407937611</v>
      </c>
      <c r="E141">
        <f>IF(C$4&lt;1,C$7-C$7*(EXP(-C$4*C$5*($C141)))*((C$4/(1-C$4^2)^0.5)*SIN(C$5*($C141)*(1-C$4^2)^0.5)+COS(C$5*($C141)*(1-C$4^2)^0.5)),IF(C$4=1,C$7-C$7*(1+C$5*$C141)*EXP(-C$5*$C141),C$7+C$7*(((-C$4-SQRT(C$4^2-1))/(2*SQRT(C$4^2-1)))*EXP((-C$4+SQRT(C$4^2-1))*C$5*$C141)+((C$4-SQRT(C$4^2-1))/(2*SQRT(C$4^2-1)))*EXP((-C$4-SQRT(C$4^2-1))*C$5*$C141))))</f>
        <v>1.9979669494381347</v>
      </c>
    </row>
    <row r="142" spans="1:5" ht="12.75">
      <c r="A142">
        <f>IF(ABS((B$7-D142)/B$7/0.1)&gt;1,C142,0)</f>
        <v>0</v>
      </c>
      <c r="B142">
        <f t="shared" si="1"/>
        <v>0</v>
      </c>
      <c r="C142">
        <f>C141+B$11</f>
        <v>10.240000000000007</v>
      </c>
      <c r="D142">
        <f>IF(B$4&lt;1,B$7-B$7*(EXP(-B$4*$B$5*($C142)))*((B$4/(1-B$4^2)^0.5)*SIN($B$5*($C142)*(1-B$4^2)^0.5)+COS(B$5*($C142)*(1-B$4^2)^0.5)),IF(B$4=1,B$7-B$7*(1+B$5*$C142)*EXP(-B$5*$C142),B$7+B$7*(((-B$4-SQRT(B$4^2-1))/(2*SQRT(B$4^2-1)))*EXP((-B$4+SQRT(B$4^2-1))*B$5*$C142)+((B$4-SQRT(B$4^2-1))/(2*SQRT(B$4^2-1)))*EXP((-B$4-SQRT(B$4^2-1))*B$5*$C142))))</f>
        <v>2.006501451617585</v>
      </c>
      <c r="E142">
        <f>IF(C$4&lt;1,C$7-C$7*(EXP(-C$4*C$5*($C142)))*((C$4/(1-C$4^2)^0.5)*SIN(C$5*($C142)*(1-C$4^2)^0.5)+COS(C$5*($C142)*(1-C$4^2)^0.5)),IF(C$4=1,C$7-C$7*(1+C$5*$C142)*EXP(-C$5*$C142),C$7+C$7*(((-C$4-SQRT(C$4^2-1))/(2*SQRT(C$4^2-1)))*EXP((-C$4+SQRT(C$4^2-1))*C$5*$C142)+((C$4-SQRT(C$4^2-1))/(2*SQRT(C$4^2-1)))*EXP((-C$4-SQRT(C$4^2-1))*C$5*$C142))))</f>
        <v>1.9983862154601209</v>
      </c>
    </row>
    <row r="143" spans="1:5" ht="12.75">
      <c r="A143">
        <f>IF(ABS((B$7-D143)/B$7/0.1)&gt;1,C143,0)</f>
        <v>0</v>
      </c>
      <c r="B143">
        <f t="shared" si="1"/>
        <v>0</v>
      </c>
      <c r="C143">
        <f>C142+B$11</f>
        <v>10.320000000000007</v>
      </c>
      <c r="D143">
        <f>IF(B$4&lt;1,B$7-B$7*(EXP(-B$4*$B$5*($C143)))*((B$4/(1-B$4^2)^0.5)*SIN($B$5*($C143)*(1-B$4^2)^0.5)+COS(B$5*($C143)*(1-B$4^2)^0.5)),IF(B$4=1,B$7-B$7*(1+B$5*$C143)*EXP(-B$5*$C143),B$7+B$7*(((-B$4-SQRT(B$4^2-1))/(2*SQRT(B$4^2-1)))*EXP((-B$4+SQRT(B$4^2-1))*B$5*$C143)+((B$4-SQRT(B$4^2-1))/(2*SQRT(B$4^2-1)))*EXP((-B$4-SQRT(B$4^2-1))*B$5*$C143))))</f>
        <v>2.007041241896821</v>
      </c>
      <c r="E143">
        <f>IF(C$4&lt;1,C$7-C$7*(EXP(-C$4*C$5*($C143)))*((C$4/(1-C$4^2)^0.5)*SIN(C$5*($C143)*(1-C$4^2)^0.5)+COS(C$5*($C143)*(1-C$4^2)^0.5)),IF(C$4=1,C$7-C$7*(1+C$5*$C143)*EXP(-C$5*$C143),C$7+C$7*(((-C$4-SQRT(C$4^2-1))/(2*SQRT(C$4^2-1)))*EXP((-C$4+SQRT(C$4^2-1))*C$5*$C143)+((C$4-SQRT(C$4^2-1))/(2*SQRT(C$4^2-1)))*EXP((-C$4-SQRT(C$4^2-1))*C$5*$C143))))</f>
        <v>1.998776946260986</v>
      </c>
    </row>
    <row r="144" spans="1:5" ht="12.75">
      <c r="A144">
        <f>IF(ABS((B$7-D144)/B$7/0.1)&gt;1,C144,0)</f>
        <v>0</v>
      </c>
      <c r="B144">
        <f aca="true" t="shared" si="2" ref="B144:B156">IF(ABS((C$7-E144)/C$7/0.1)&gt;1,C144,0)</f>
        <v>0</v>
      </c>
      <c r="C144">
        <f>C143+B$11</f>
        <v>10.400000000000007</v>
      </c>
      <c r="D144">
        <f>IF(B$4&lt;1,B$7-B$7*(EXP(-B$4*$B$5*($C144)))*((B$4/(1-B$4^2)^0.5)*SIN($B$5*($C144)*(1-B$4^2)^0.5)+COS(B$5*($C144)*(1-B$4^2)^0.5)),IF(B$4=1,B$7-B$7*(1+B$5*$C144)*EXP(-B$5*$C144),B$7+B$7*(((-B$4-SQRT(B$4^2-1))/(2*SQRT(B$4^2-1)))*EXP((-B$4+SQRT(B$4^2-1))*B$5*$C144)+((B$4-SQRT(B$4^2-1))/(2*SQRT(B$4^2-1)))*EXP((-B$4-SQRT(B$4^2-1))*B$5*$C144))))</f>
        <v>2.007496245705447</v>
      </c>
      <c r="E144">
        <f>IF(C$4&lt;1,C$7-C$7*(EXP(-C$4*C$5*($C144)))*((C$4/(1-C$4^2)^0.5)*SIN(C$5*($C144)*(1-C$4^2)^0.5)+COS(C$5*($C144)*(1-C$4^2)^0.5)),IF(C$4=1,C$7-C$7*(1+C$5*$C144)*EXP(-C$5*$C144),C$7+C$7*(((-C$4-SQRT(C$4^2-1))/(2*SQRT(C$4^2-1)))*EXP((-C$4+SQRT(C$4^2-1))*C$5*$C144)+((C$4-SQRT(C$4^2-1))/(2*SQRT(C$4^2-1)))*EXP((-C$4-SQRT(C$4^2-1))*C$5*$C144))))</f>
        <v>1.9991393707162624</v>
      </c>
    </row>
    <row r="145" spans="1:5" ht="12.75">
      <c r="A145">
        <f>IF(ABS((B$7-D145)/B$7/0.1)&gt;1,C145,0)</f>
        <v>0</v>
      </c>
      <c r="B145">
        <f t="shared" si="2"/>
        <v>0</v>
      </c>
      <c r="C145">
        <f>C144+B$11</f>
        <v>10.480000000000008</v>
      </c>
      <c r="D145">
        <f>IF(B$4&lt;1,B$7-B$7*(EXP(-B$4*$B$5*($C145)))*((B$4/(1-B$4^2)^0.5)*SIN($B$5*($C145)*(1-B$4^2)^0.5)+COS(B$5*($C145)*(1-B$4^2)^0.5)),IF(B$4=1,B$7-B$7*(1+B$5*$C145)*EXP(-B$5*$C145),B$7+B$7*(((-B$4-SQRT(B$4^2-1))/(2*SQRT(B$4^2-1)))*EXP((-B$4+SQRT(B$4^2-1))*B$5*$C145)+((B$4-SQRT(B$4^2-1))/(2*SQRT(B$4^2-1)))*EXP((-B$4-SQRT(B$4^2-1))*B$5*$C145))))</f>
        <v>2.007870184640787</v>
      </c>
      <c r="E145">
        <f>IF(C$4&lt;1,C$7-C$7*(EXP(-C$4*C$5*($C145)))*((C$4/(1-C$4^2)^0.5)*SIN(C$5*($C145)*(1-C$4^2)^0.5)+COS(C$5*($C145)*(1-C$4^2)^0.5)),IF(C$4=1,C$7-C$7*(1+C$5*$C145)*EXP(-C$5*$C145),C$7+C$7*(((-C$4-SQRT(C$4^2-1))/(2*SQRT(C$4^2-1)))*EXP((-C$4+SQRT(C$4^2-1))*C$5*$C145)+((C$4-SQRT(C$4^2-1))/(2*SQRT(C$4^2-1)))*EXP((-C$4-SQRT(C$4^2-1))*C$5*$C145))))</f>
        <v>1.9994738693956555</v>
      </c>
    </row>
    <row r="146" spans="1:5" ht="12.75">
      <c r="A146">
        <f>IF(ABS((B$7-D146)/B$7/0.1)&gt;1,C146,0)</f>
        <v>0</v>
      </c>
      <c r="B146">
        <f t="shared" si="2"/>
        <v>0</v>
      </c>
      <c r="C146">
        <f>C145+B$11</f>
        <v>10.560000000000008</v>
      </c>
      <c r="D146">
        <f>IF(B$4&lt;1,B$7-B$7*(EXP(-B$4*$B$5*($C146)))*((B$4/(1-B$4^2)^0.5)*SIN($B$5*($C146)*(1-B$4^2)^0.5)+COS(B$5*($C146)*(1-B$4^2)^0.5)),IF(B$4=1,B$7-B$7*(1+B$5*$C146)*EXP(-B$5*$C146),B$7+B$7*(((-B$4-SQRT(B$4^2-1))/(2*SQRT(B$4^2-1)))*EXP((-B$4+SQRT(B$4^2-1))*B$5*$C146)+((B$4-SQRT(B$4^2-1))/(2*SQRT(B$4^2-1)))*EXP((-B$4-SQRT(B$4^2-1))*B$5*$C146))))</f>
        <v>2.0081669925094183</v>
      </c>
      <c r="E146">
        <f>IF(C$4&lt;1,C$7-C$7*(EXP(-C$4*C$5*($C146)))*((C$4/(1-C$4^2)^0.5)*SIN(C$5*($C146)*(1-C$4^2)^0.5)+COS(C$5*($C146)*(1-C$4^2)^0.5)),IF(C$4=1,C$7-C$7*(1+C$5*$C146)*EXP(-C$5*$C146),C$7+C$7*(((-C$4-SQRT(C$4^2-1))/(2*SQRT(C$4^2-1)))*EXP((-C$4+SQRT(C$4^2-1))*C$5*$C146)+((C$4-SQRT(C$4^2-1))/(2*SQRT(C$4^2-1)))*EXP((-C$4-SQRT(C$4^2-1))*C$5*$C146))))</f>
        <v>1.9997809583564201</v>
      </c>
    </row>
    <row r="147" spans="1:5" ht="12.75">
      <c r="A147">
        <f>IF(ABS((B$7-D147)/B$7/0.1)&gt;1,C147,0)</f>
        <v>0</v>
      </c>
      <c r="B147">
        <f t="shared" si="2"/>
        <v>0</v>
      </c>
      <c r="C147">
        <f>C146+B$11</f>
        <v>10.640000000000008</v>
      </c>
      <c r="D147">
        <f>IF(B$4&lt;1,B$7-B$7*(EXP(-B$4*$B$5*($C147)))*((B$4/(1-B$4^2)^0.5)*SIN($B$5*($C147)*(1-B$4^2)^0.5)+COS(B$5*($C147)*(1-B$4^2)^0.5)),IF(B$4=1,B$7-B$7*(1+B$5*$C147)*EXP(-B$5*$C147),B$7+B$7*(((-B$4-SQRT(B$4^2-1))/(2*SQRT(B$4^2-1)))*EXP((-B$4+SQRT(B$4^2-1))*B$5*$C147)+((B$4-SQRT(B$4^2-1))/(2*SQRT(B$4^2-1)))*EXP((-B$4-SQRT(B$4^2-1))*B$5*$C147))))</f>
        <v>2.008390774829015</v>
      </c>
      <c r="E147">
        <f>IF(C$4&lt;1,C$7-C$7*(EXP(-C$4*C$5*($C147)))*((C$4/(1-C$4^2)^0.5)*SIN(C$5*($C147)*(1-C$4^2)^0.5)+COS(C$5*($C147)*(1-C$4^2)^0.5)),IF(C$4=1,C$7-C$7*(1+C$5*$C147)*EXP(-C$5*$C147),C$7+C$7*(((-C$4-SQRT(C$4^2-1))/(2*SQRT(C$4^2-1)))*EXP((-C$4+SQRT(C$4^2-1))*C$5*$C147)+((C$4-SQRT(C$4^2-1))/(2*SQRT(C$4^2-1)))*EXP((-C$4-SQRT(C$4^2-1))*C$5*$C147))))</f>
        <v>2.000061273593863</v>
      </c>
    </row>
    <row r="148" spans="1:5" ht="12.75">
      <c r="A148">
        <f>IF(ABS((B$7-D148)/B$7/0.1)&gt;1,C148,0)</f>
        <v>0</v>
      </c>
      <c r="B148">
        <f t="shared" si="2"/>
        <v>0</v>
      </c>
      <c r="C148">
        <f>C147+B$11</f>
        <v>10.720000000000008</v>
      </c>
      <c r="D148">
        <f>IF(B$4&lt;1,B$7-B$7*(EXP(-B$4*$B$5*($C148)))*((B$4/(1-B$4^2)^0.5)*SIN($B$5*($C148)*(1-B$4^2)^0.5)+COS(B$5*($C148)*(1-B$4^2)^0.5)),IF(B$4=1,B$7-B$7*(1+B$5*$C148)*EXP(-B$5*$C148),B$7+B$7*(((-B$4-SQRT(B$4^2-1))/(2*SQRT(B$4^2-1)))*EXP((-B$4+SQRT(B$4^2-1))*B$5*$C148)+((B$4-SQRT(B$4^2-1))/(2*SQRT(B$4^2-1)))*EXP((-B$4-SQRT(B$4^2-1))*B$5*$C148))))</f>
        <v>2.0085457703882605</v>
      </c>
      <c r="E148">
        <f>IF(C$4&lt;1,C$7-C$7*(EXP(-C$4*C$5*($C148)))*((C$4/(1-C$4^2)^0.5)*SIN(C$5*($C148)*(1-C$4^2)^0.5)+COS(C$5*($C148)*(1-C$4^2)^0.5)),IF(C$4=1,C$7-C$7*(1+C$5*$C148)*EXP(-C$5*$C148),C$7+C$7*(((-C$4-SQRT(C$4^2-1))/(2*SQRT(C$4^2-1)))*EXP((-C$4+SQRT(C$4^2-1))*C$5*$C148)+((C$4-SQRT(C$4^2-1))/(2*SQRT(C$4^2-1)))*EXP((-C$4-SQRT(C$4^2-1))*C$5*$C148))))</f>
        <v>2.0003155561836716</v>
      </c>
    </row>
    <row r="149" spans="1:5" ht="12.75">
      <c r="A149">
        <f>IF(ABS((B$7-D149)/B$7/0.1)&gt;1,C149,0)</f>
        <v>0</v>
      </c>
      <c r="B149">
        <f t="shared" si="2"/>
        <v>0</v>
      </c>
      <c r="C149">
        <f>C148+B$11</f>
        <v>10.800000000000008</v>
      </c>
      <c r="D149">
        <f>IF(B$4&lt;1,B$7-B$7*(EXP(-B$4*$B$5*($C149)))*((B$4/(1-B$4^2)^0.5)*SIN($B$5*($C149)*(1-B$4^2)^0.5)+COS(B$5*($C149)*(1-B$4^2)^0.5)),IF(B$4=1,B$7-B$7*(1+B$5*$C149)*EXP(-B$5*$C149),B$7+B$7*(((-B$4-SQRT(B$4^2-1))/(2*SQRT(B$4^2-1)))*EXP((-B$4+SQRT(B$4^2-1))*B$5*$C149)+((B$4-SQRT(B$4^2-1))/(2*SQRT(B$4^2-1)))*EXP((-B$4-SQRT(B$4^2-1))*B$5*$C149))))</f>
        <v>2.0086363149428994</v>
      </c>
      <c r="E149">
        <f>IF(C$4&lt;1,C$7-C$7*(EXP(-C$4*C$5*($C149)))*((C$4/(1-C$4^2)^0.5)*SIN(C$5*($C149)*(1-C$4^2)^0.5)+COS(C$5*($C149)*(1-C$4^2)^0.5)),IF(C$4=1,C$7-C$7*(1+C$5*$C149)*EXP(-C$5*$C149),C$7+C$7*(((-C$4-SQRT(C$4^2-1))/(2*SQRT(C$4^2-1)))*EXP((-C$4+SQRT(C$4^2-1))*C$5*$C149)+((C$4-SQRT(C$4^2-1))/(2*SQRT(C$4^2-1)))*EXP((-C$4-SQRT(C$4^2-1))*C$5*$C149))))</f>
        <v>2.0005446381433445</v>
      </c>
    </row>
    <row r="150" spans="1:5" ht="12.75">
      <c r="A150">
        <f>IF(ABS((B$7-D150)/B$7/0.1)&gt;1,C150,0)</f>
        <v>0</v>
      </c>
      <c r="B150">
        <f t="shared" si="2"/>
        <v>0</v>
      </c>
      <c r="C150">
        <f>C149+B$11</f>
        <v>10.880000000000008</v>
      </c>
      <c r="D150">
        <f>IF(B$4&lt;1,B$7-B$7*(EXP(-B$4*$B$5*($C150)))*((B$4/(1-B$4^2)^0.5)*SIN($B$5*($C150)*(1-B$4^2)^0.5)+COS(B$5*($C150)*(1-B$4^2)^0.5)),IF(B$4=1,B$7-B$7*(1+B$5*$C150)*EXP(-B$5*$C150),B$7+B$7*(((-B$4-SQRT(B$4^2-1))/(2*SQRT(B$4^2-1)))*EXP((-B$4+SQRT(B$4^2-1))*B$5*$C150)+((B$4-SQRT(B$4^2-1))/(2*SQRT(B$4^2-1)))*EXP((-B$4-SQRT(B$4^2-1))*B$5*$C150))))</f>
        <v>2.0086668071068763</v>
      </c>
      <c r="E150">
        <f>IF(C$4&lt;1,C$7-C$7*(EXP(-C$4*C$5*($C150)))*((C$4/(1-C$4^2)^0.5)*SIN(C$5*($C150)*(1-C$4^2)^0.5)+COS(C$5*($C150)*(1-C$4^2)^0.5)),IF(C$4=1,C$7-C$7*(1+C$5*$C150)*EXP(-C$5*$C150),C$7+C$7*(((-C$4-SQRT(C$4^2-1))/(2*SQRT(C$4^2-1)))*EXP((-C$4+SQRT(C$4^2-1))*C$5*$C150)+((C$4-SQRT(C$4^2-1))/(2*SQRT(C$4^2-1)))*EXP((-C$4-SQRT(C$4^2-1))*C$5*$C150))))</f>
        <v>2.000749429033151</v>
      </c>
    </row>
    <row r="151" spans="1:5" ht="12.75">
      <c r="A151">
        <f>IF(ABS((B$7-D151)/B$7/0.1)&gt;1,C151,0)</f>
        <v>0</v>
      </c>
      <c r="B151">
        <f t="shared" si="2"/>
        <v>0</v>
      </c>
      <c r="C151">
        <f>C150+B$11</f>
        <v>10.960000000000008</v>
      </c>
      <c r="D151">
        <f>IF(B$4&lt;1,B$7-B$7*(EXP(-B$4*$B$5*($C151)))*((B$4/(1-B$4^2)^0.5)*SIN($B$5*($C151)*(1-B$4^2)^0.5)+COS(B$5*($C151)*(1-B$4^2)^0.5)),IF(B$4=1,B$7-B$7*(1+B$5*$C151)*EXP(-B$5*$C151),B$7+B$7*(((-B$4-SQRT(B$4^2-1))/(2*SQRT(B$4^2-1)))*EXP((-B$4+SQRT(B$4^2-1))*B$5*$C151)+((B$4-SQRT(B$4^2-1))/(2*SQRT(B$4^2-1)))*EXP((-B$4-SQRT(B$4^2-1))*B$5*$C151))))</f>
        <v>2.008641676479468</v>
      </c>
      <c r="E151">
        <f>IF(C$4&lt;1,C$7-C$7*(EXP(-C$4*C$5*($C151)))*((C$4/(1-C$4^2)^0.5)*SIN(C$5*($C151)*(1-C$4^2)^0.5)+COS(C$5*($C151)*(1-C$4^2)^0.5)),IF(C$4=1,C$7-C$7*(1+C$5*$C151)*EXP(-C$5*$C151),C$7+C$7*(((-C$4-SQRT(C$4^2-1))/(2*SQRT(C$4^2-1)))*EXP((-C$4+SQRT(C$4^2-1))*C$5*$C151)+((C$4-SQRT(C$4^2-1))/(2*SQRT(C$4^2-1)))*EXP((-C$4-SQRT(C$4^2-1))*C$5*$C151))))</f>
        <v>2.0009309033106364</v>
      </c>
    </row>
    <row r="152" spans="1:5" ht="12.75">
      <c r="A152">
        <f>IF(ABS((B$7-D152)/B$7/0.1)&gt;1,C152,0)</f>
        <v>0</v>
      </c>
      <c r="B152">
        <f t="shared" si="2"/>
        <v>0</v>
      </c>
      <c r="C152">
        <f>C151+B$11</f>
        <v>11.040000000000008</v>
      </c>
      <c r="D152">
        <f>IF(B$4&lt;1,B$7-B$7*(EXP(-B$4*$B$5*($C152)))*((B$4/(1-B$4^2)^0.5)*SIN($B$5*($C152)*(1-B$4^2)^0.5)+COS(B$5*($C152)*(1-B$4^2)^0.5)),IF(B$4=1,B$7-B$7*(1+B$5*$C152)*EXP(-B$5*$C152),B$7+B$7*(((-B$4-SQRT(B$4^2-1))/(2*SQRT(B$4^2-1)))*EXP((-B$4+SQRT(B$4^2-1))*B$5*$C152)+((B$4-SQRT(B$4^2-1))/(2*SQRT(B$4^2-1)))*EXP((-B$4-SQRT(B$4^2-1))*B$5*$C152))))</f>
        <v>2.0085653540324464</v>
      </c>
      <c r="E152">
        <f>IF(C$4&lt;1,C$7-C$7*(EXP(-C$4*C$5*($C152)))*((C$4/(1-C$4^2)^0.5)*SIN(C$5*($C152)*(1-C$4^2)^0.5)+COS(C$5*($C152)*(1-C$4^2)^0.5)),IF(C$4=1,C$7-C$7*(1+C$5*$C152)*EXP(-C$5*$C152),C$7+C$7*(((-C$4-SQRT(C$4^2-1))/(2*SQRT(C$4^2-1)))*EXP((-C$4+SQRT(C$4^2-1))*C$5*$C152)+((C$4-SQRT(C$4^2-1))/(2*SQRT(C$4^2-1)))*EXP((-C$4-SQRT(C$4^2-1))*C$5*$C152))))</f>
        <v>2.0010900884468272</v>
      </c>
    </row>
    <row r="153" spans="1:5" ht="12.75">
      <c r="A153">
        <f>IF(ABS((B$7-D153)/B$7/0.1)&gt;1,C153,0)</f>
        <v>0</v>
      </c>
      <c r="B153">
        <f t="shared" si="2"/>
        <v>0</v>
      </c>
      <c r="C153">
        <f>C152+B$11</f>
        <v>11.120000000000008</v>
      </c>
      <c r="D153">
        <f>IF(B$4&lt;1,B$7-B$7*(EXP(-B$4*$B$5*($C153)))*((B$4/(1-B$4^2)^0.5)*SIN($B$5*($C153)*(1-B$4^2)^0.5)+COS(B$5*($C153)*(1-B$4^2)^0.5)),IF(B$4=1,B$7-B$7*(1+B$5*$C153)*EXP(-B$5*$C153),B$7+B$7*(((-B$4-SQRT(B$4^2-1))/(2*SQRT(B$4^2-1)))*EXP((-B$4+SQRT(B$4^2-1))*B$5*$C153)+((B$4-SQRT(B$4^2-1))/(2*SQRT(B$4^2-1)))*EXP((-B$4-SQRT(B$4^2-1))*B$5*$C153))))</f>
        <v>2.008442244765538</v>
      </c>
      <c r="E153">
        <f>IF(C$4&lt;1,C$7-C$7*(EXP(-C$4*C$5*($C153)))*((C$4/(1-C$4^2)^0.5)*SIN(C$5*($C153)*(1-C$4^2)^0.5)+COS(C$5*($C153)*(1-C$4^2)^0.5)),IF(C$4=1,C$7-C$7*(1+C$5*$C153)*EXP(-C$5*$C153),C$7+C$7*(((-C$4-SQRT(C$4^2-1))/(2*SQRT(C$4^2-1)))*EXP((-C$4+SQRT(C$4^2-1))*C$5*$C153)+((C$4-SQRT(C$4^2-1))/(2*SQRT(C$4^2-1)))*EXP((-C$4-SQRT(C$4^2-1))*C$5*$C153))))</f>
        <v>2.0012280538068934</v>
      </c>
    </row>
    <row r="154" spans="1:5" ht="12.75">
      <c r="A154">
        <f>IF(ABS((B$7-D154)/B$7/0.1)&gt;1,C154,0)</f>
        <v>0</v>
      </c>
      <c r="B154">
        <f t="shared" si="2"/>
        <v>0</v>
      </c>
      <c r="C154">
        <f>C153+B$11</f>
        <v>11.200000000000008</v>
      </c>
      <c r="D154">
        <f>IF(B$4&lt;1,B$7-B$7*(EXP(-B$4*$B$5*($C154)))*((B$4/(1-B$4^2)^0.5)*SIN($B$5*($C154)*(1-B$4^2)^0.5)+COS(B$5*($C154)*(1-B$4^2)^0.5)),IF(B$4=1,B$7-B$7*(1+B$5*$C154)*EXP(-B$5*$C154),B$7+B$7*(((-B$4-SQRT(B$4^2-1))/(2*SQRT(B$4^2-1)))*EXP((-B$4+SQRT(B$4^2-1))*B$5*$C154)+((B$4-SQRT(B$4^2-1))/(2*SQRT(B$4^2-1)))*EXP((-B$4-SQRT(B$4^2-1))*B$5*$C154))))</f>
        <v>2.0082767026239017</v>
      </c>
      <c r="E154">
        <f>IF(C$4&lt;1,C$7-C$7*(EXP(-C$4*C$5*($C154)))*((C$4/(1-C$4^2)^0.5)*SIN(C$5*($C154)*(1-C$4^2)^0.5)+COS(C$5*($C154)*(1-C$4^2)^0.5)),IF(C$4=1,C$7-C$7*(1+C$5*$C154)*EXP(-C$5*$C154),C$7+C$7*(((-C$4-SQRT(C$4^2-1))/(2*SQRT(C$4^2-1)))*EXP((-C$4+SQRT(C$4^2-1))*C$5*$C154)+((C$4-SQRT(C$4^2-1))/(2*SQRT(C$4^2-1)))*EXP((-C$4-SQRT(C$4^2-1))*C$5*$C154))))</f>
        <v>2.0013459002931153</v>
      </c>
    </row>
    <row r="155" spans="1:5" ht="12.75">
      <c r="A155">
        <f>IF(ABS((B$7-D155)/B$7/0.1)&gt;1,C155,0)</f>
        <v>0</v>
      </c>
      <c r="B155">
        <f t="shared" si="2"/>
        <v>0</v>
      </c>
      <c r="C155">
        <f>C154+B$11</f>
        <v>11.280000000000008</v>
      </c>
      <c r="D155">
        <f>IF(B$4&lt;1,B$7-B$7*(EXP(-B$4*$B$5*($C155)))*((B$4/(1-B$4^2)^0.5)*SIN($B$5*($C155)*(1-B$4^2)^0.5)+COS(B$5*($C155)*(1-B$4^2)^0.5)),IF(B$4=1,B$7-B$7*(1+B$5*$C155)*EXP(-B$5*$C155),B$7+B$7*(((-B$4-SQRT(B$4^2-1))/(2*SQRT(B$4^2-1)))*EXP((-B$4+SQRT(B$4^2-1))*B$5*$C155)+((B$4-SQRT(B$4^2-1))/(2*SQRT(B$4^2-1)))*EXP((-B$4-SQRT(B$4^2-1))*B$5*$C155))))</f>
        <v>2.008073007657888</v>
      </c>
      <c r="E155">
        <f>IF(C$4&lt;1,C$7-C$7*(EXP(-C$4*C$5*($C155)))*((C$4/(1-C$4^2)^0.5)*SIN(C$5*($C155)*(1-C$4^2)^0.5)+COS(C$5*($C155)*(1-C$4^2)^0.5)),IF(C$4=1,C$7-C$7*(1+C$5*$C155)*EXP(-C$5*$C155),C$7+C$7*(((-C$4-SQRT(C$4^2-1))/(2*SQRT(C$4^2-1)))*EXP((-C$4+SQRT(C$4^2-1))*C$5*$C155)+((C$4-SQRT(C$4^2-1))/(2*SQRT(C$4^2-1)))*EXP((-C$4-SQRT(C$4^2-1))*C$5*$C155))))</f>
        <v>2.0014447507435387</v>
      </c>
    </row>
    <row r="156" spans="1:5" ht="12.75">
      <c r="A156">
        <f>IF(ABS((B$7-D156)/B$7/0.1)&gt;1,C156,0)</f>
        <v>0</v>
      </c>
      <c r="B156">
        <f t="shared" si="2"/>
        <v>0</v>
      </c>
      <c r="C156">
        <f>C155+B$11</f>
        <v>11.360000000000008</v>
      </c>
      <c r="D156">
        <f>IF(B$4&lt;1,B$7-B$7*(EXP(-B$4*$B$5*($C156)))*((B$4/(1-B$4^2)^0.5)*SIN($B$5*($C156)*(1-B$4^2)^0.5)+COS(B$5*($C156)*(1-B$4^2)^0.5)),IF(B$4=1,B$7-B$7*(1+B$5*$C156)*EXP(-B$5*$C156),B$7+B$7*(((-B$4-SQRT(B$4^2-1))/(2*SQRT(B$4^2-1)))*EXP((-B$4+SQRT(B$4^2-1))*B$5*$C156)+((B$4-SQRT(B$4^2-1))/(2*SQRT(B$4^2-1)))*EXP((-B$4-SQRT(B$4^2-1))*B$5*$C156))))</f>
        <v>2.007835345393106</v>
      </c>
      <c r="E156">
        <f>IF(C$4&lt;1,C$7-C$7*(EXP(-C$4*C$5*($C156)))*((C$4/(1-C$4^2)^0.5)*SIN(C$5*($C156)*(1-C$4^2)^0.5)+COS(C$5*($C156)*(1-C$4^2)^0.5)),IF(C$4=1,C$7-C$7*(1+C$5*$C156)*EXP(-C$5*$C156),C$7+C$7*(((-C$4-SQRT(C$4^2-1))/(2*SQRT(C$4^2-1)))*EXP((-C$4+SQRT(C$4^2-1))*C$5*$C156)+((C$4-SQRT(C$4^2-1))/(2*SQRT(C$4^2-1)))*EXP((-C$4-SQRT(C$4^2-1))*C$5*$C156))))</f>
        <v>2.0015257410757097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2"/>
  <sheetViews>
    <sheetView zoomScalePageLayoutView="0" workbookViewId="0" topLeftCell="D1">
      <selection activeCell="E7" sqref="E7"/>
    </sheetView>
  </sheetViews>
  <sheetFormatPr defaultColWidth="11.421875" defaultRowHeight="12.75"/>
  <cols>
    <col min="1" max="1" width="12.140625" style="13" customWidth="1"/>
    <col min="2" max="2" width="12.28125" style="13" bestFit="1" customWidth="1"/>
    <col min="3" max="3" width="11.421875" style="13" customWidth="1"/>
    <col min="4" max="4" width="40.140625" style="13" customWidth="1"/>
    <col min="5" max="5" width="12.28125" style="13" bestFit="1" customWidth="1"/>
    <col min="6" max="16384" width="11.421875" style="13" customWidth="1"/>
  </cols>
  <sheetData>
    <row r="1" spans="1:5" ht="25.5">
      <c r="A1" s="13" t="s">
        <v>14</v>
      </c>
      <c r="B1" s="14" t="s">
        <v>15</v>
      </c>
      <c r="C1" s="14" t="s">
        <v>16</v>
      </c>
      <c r="D1" s="24" t="s">
        <v>17</v>
      </c>
      <c r="E1" s="25"/>
    </row>
    <row r="2" spans="1:5" ht="18">
      <c r="A2" s="13">
        <v>0</v>
      </c>
      <c r="B2" s="13">
        <v>0</v>
      </c>
      <c r="C2" s="13">
        <f aca="true" t="shared" si="0" ref="C2:C65">IF($B2&lt;E$4,E$5,E$5+E$3-E$3*(EXP(-E$7*E$9*($B2-E$4)))*((E$7/(1-E$7^2)^0.5)*SIN(E$9*($B2-E$4)*(1-E$7^2)^0.5)+COS(E$9*($B2-E$4)*(1-E$7^2)^0.5)))</f>
        <v>1</v>
      </c>
      <c r="D2" s="15" t="s">
        <v>18</v>
      </c>
      <c r="E2" s="16">
        <v>1</v>
      </c>
    </row>
    <row r="3" spans="1:5" ht="18">
      <c r="A3" s="13">
        <f aca="true" t="shared" si="1" ref="A3:A66">A2+1</f>
        <v>1</v>
      </c>
      <c r="B3" s="13">
        <f aca="true" t="shared" si="2" ref="B3:B66">A3*$E$16</f>
        <v>5E-05</v>
      </c>
      <c r="C3" s="13">
        <f t="shared" si="0"/>
        <v>0.9992956816010456</v>
      </c>
      <c r="D3" s="15" t="s">
        <v>19</v>
      </c>
      <c r="E3" s="16">
        <v>-1</v>
      </c>
    </row>
    <row r="4" spans="1:5" ht="21">
      <c r="A4" s="13">
        <f t="shared" si="1"/>
        <v>2</v>
      </c>
      <c r="B4" s="13">
        <f t="shared" si="2"/>
        <v>0.0001</v>
      </c>
      <c r="C4" s="13">
        <f t="shared" si="0"/>
        <v>0.9972082262106516</v>
      </c>
      <c r="D4" s="15" t="s">
        <v>21</v>
      </c>
      <c r="E4" s="16">
        <v>0</v>
      </c>
    </row>
    <row r="5" spans="1:5" ht="21">
      <c r="A5" s="13">
        <f t="shared" si="1"/>
        <v>3</v>
      </c>
      <c r="B5" s="13">
        <f t="shared" si="2"/>
        <v>0.00015000000000000001</v>
      </c>
      <c r="C5" s="13">
        <f t="shared" si="0"/>
        <v>0.9937765841447509</v>
      </c>
      <c r="D5" s="15" t="s">
        <v>22</v>
      </c>
      <c r="E5" s="16">
        <v>1</v>
      </c>
    </row>
    <row r="6" spans="1:5" ht="21">
      <c r="A6" s="13">
        <f t="shared" si="1"/>
        <v>4</v>
      </c>
      <c r="B6" s="13">
        <f t="shared" si="2"/>
        <v>0.0002</v>
      </c>
      <c r="C6" s="13">
        <f t="shared" si="0"/>
        <v>0.9890405764676882</v>
      </c>
      <c r="D6" s="15" t="s">
        <v>23</v>
      </c>
      <c r="E6" s="17">
        <f>E5+E3*E2</f>
        <v>0</v>
      </c>
    </row>
    <row r="7" spans="1:5" ht="18">
      <c r="A7" s="13">
        <f t="shared" si="1"/>
        <v>5</v>
      </c>
      <c r="B7" s="13">
        <f t="shared" si="2"/>
        <v>0.00025</v>
      </c>
      <c r="C7" s="13">
        <f t="shared" si="0"/>
        <v>0.98304081646648</v>
      </c>
      <c r="D7" s="15" t="s">
        <v>24</v>
      </c>
      <c r="E7" s="16">
        <v>0.35</v>
      </c>
    </row>
    <row r="8" spans="1:7" ht="21">
      <c r="A8" s="13">
        <f t="shared" si="1"/>
        <v>6</v>
      </c>
      <c r="B8" s="13">
        <f t="shared" si="2"/>
        <v>0.00030000000000000003</v>
      </c>
      <c r="C8" s="13">
        <f t="shared" si="0"/>
        <v>0.9758186320591485</v>
      </c>
      <c r="D8" s="15" t="s">
        <v>25</v>
      </c>
      <c r="E8" s="16">
        <v>120</v>
      </c>
      <c r="G8" s="13">
        <f>E12/4</f>
        <v>0.0022240021361817656</v>
      </c>
    </row>
    <row r="9" spans="1:7" ht="21">
      <c r="A9" s="13">
        <f t="shared" si="1"/>
        <v>7</v>
      </c>
      <c r="B9" s="13">
        <f t="shared" si="2"/>
        <v>0.00035</v>
      </c>
      <c r="C9" s="13">
        <f t="shared" si="0"/>
        <v>0.9674159892216232</v>
      </c>
      <c r="D9" s="15" t="s">
        <v>26</v>
      </c>
      <c r="E9" s="18">
        <f>E8*(2*PI())</f>
        <v>753.9822368615503</v>
      </c>
      <c r="G9" s="13">
        <f>E12/G11</f>
        <v>3.558403417890825</v>
      </c>
    </row>
    <row r="10" spans="1:7" ht="21">
      <c r="A10" s="13">
        <f t="shared" si="1"/>
        <v>8</v>
      </c>
      <c r="B10" s="13">
        <f t="shared" si="2"/>
        <v>0.0004</v>
      </c>
      <c r="C10" s="13">
        <f t="shared" si="0"/>
        <v>0.9578754165140708</v>
      </c>
      <c r="D10" s="15" t="s">
        <v>27</v>
      </c>
      <c r="E10" s="19">
        <f>E9*SQRT(1-E7^2)</f>
        <v>706.2926340042493</v>
      </c>
      <c r="G10" s="13">
        <f>Y0+0.9*K*A</f>
        <v>0.09999999999999998</v>
      </c>
    </row>
    <row r="11" spans="1:8" ht="21">
      <c r="A11" s="13">
        <f t="shared" si="1"/>
        <v>9</v>
      </c>
      <c r="B11" s="13">
        <f t="shared" si="2"/>
        <v>0.00045000000000000004</v>
      </c>
      <c r="C11" s="13">
        <f t="shared" si="0"/>
        <v>0.9472399307838758</v>
      </c>
      <c r="D11" s="15" t="s">
        <v>28</v>
      </c>
      <c r="E11" s="19">
        <f>E10/(2*PI())</f>
        <v>112.40996397117117</v>
      </c>
      <c r="G11" s="13">
        <v>0.0025</v>
      </c>
      <c r="H11" s="13">
        <f>Y0+K*A-K*A*EXP(-Zeta*Wn*t)*(Zeta/G12*SIN(Wn*G12*t)+COS(Wn*G12*t))</f>
        <v>0.08936293801220656</v>
      </c>
    </row>
    <row r="12" spans="1:7" ht="21">
      <c r="A12" s="13">
        <f t="shared" si="1"/>
        <v>10</v>
      </c>
      <c r="B12" s="13">
        <f t="shared" si="2"/>
        <v>0.0005</v>
      </c>
      <c r="C12" s="13">
        <f t="shared" si="0"/>
        <v>0.9355529641188175</v>
      </c>
      <c r="D12" s="15" t="s">
        <v>29</v>
      </c>
      <c r="E12" s="19">
        <f>1/E11</f>
        <v>0.008896008544727062</v>
      </c>
      <c r="G12" s="13">
        <f>SQRT(1-E7^2)</f>
        <v>0.9367496997597597</v>
      </c>
    </row>
    <row r="13" spans="1:8" ht="21">
      <c r="A13" s="13">
        <f t="shared" si="1"/>
        <v>11</v>
      </c>
      <c r="B13" s="13">
        <f t="shared" si="2"/>
        <v>0.00055</v>
      </c>
      <c r="C13" s="13">
        <f t="shared" si="0"/>
        <v>0.9228582921203371</v>
      </c>
      <c r="D13" s="15" t="s">
        <v>30</v>
      </c>
      <c r="E13" s="19">
        <f>E12/4</f>
        <v>0.0022240021361817656</v>
      </c>
      <c r="G13" s="13">
        <f>LN((0.9*K*A-K*A)/(-K*A))+(Zeta*Wn*t)</f>
        <v>-1.6428506357401895</v>
      </c>
      <c r="H13" s="13">
        <f>LN((Zeta/G12)*SIN(Wn*G12*t)+COS(Wn*G12*t))</f>
        <v>-1.7553147891259178</v>
      </c>
    </row>
    <row r="14" spans="1:7" ht="18">
      <c r="A14" s="13">
        <f t="shared" si="1"/>
        <v>12</v>
      </c>
      <c r="B14" s="13">
        <f t="shared" si="2"/>
        <v>0.0006000000000000001</v>
      </c>
      <c r="C14" s="13">
        <f t="shared" si="0"/>
        <v>0.9091999635631014</v>
      </c>
      <c r="D14" s="19"/>
      <c r="E14" s="19"/>
      <c r="G14" s="13">
        <f>G13-H13</f>
        <v>0.11246415338572824</v>
      </c>
    </row>
    <row r="15" spans="1:7" ht="18">
      <c r="A15" s="13">
        <f t="shared" si="1"/>
        <v>13</v>
      </c>
      <c r="B15" s="13">
        <f t="shared" si="2"/>
        <v>0.0006500000000000001</v>
      </c>
      <c r="C15" s="13">
        <f t="shared" si="0"/>
        <v>0.8946222315034136</v>
      </c>
      <c r="D15" s="15" t="s">
        <v>20</v>
      </c>
      <c r="E15" s="20">
        <v>20000</v>
      </c>
      <c r="G15" s="13">
        <f>(LN((Zeta/G12)*SIN(Wn*G12*E12/G9)+COS(Wn*G12*E12/G9))-LN(0.1))/(Zeta*Wn)</f>
        <v>0.0020738279540003846</v>
      </c>
    </row>
    <row r="16" spans="1:7" ht="18">
      <c r="A16" s="13">
        <f t="shared" si="1"/>
        <v>14</v>
      </c>
      <c r="B16" s="13">
        <f t="shared" si="2"/>
        <v>0.0007</v>
      </c>
      <c r="C16" s="13">
        <f t="shared" si="0"/>
        <v>0.8791694858953535</v>
      </c>
      <c r="D16" s="21" t="s">
        <v>31</v>
      </c>
      <c r="E16" s="19">
        <f>1/E15</f>
        <v>5E-05</v>
      </c>
      <c r="G16" s="13">
        <f>Zeta/G12</f>
        <v>0.37363235887853663</v>
      </c>
    </row>
    <row r="17" spans="1:7" ht="12.75">
      <c r="A17" s="13">
        <f t="shared" si="1"/>
        <v>15</v>
      </c>
      <c r="B17" s="13">
        <f t="shared" si="2"/>
        <v>0.00075</v>
      </c>
      <c r="C17" s="13">
        <f t="shared" si="0"/>
        <v>0.862886187769881</v>
      </c>
      <c r="G17" s="13">
        <f>PI()/2</f>
        <v>1.5707963267948966</v>
      </c>
    </row>
    <row r="18" spans="1:7" ht="12.75">
      <c r="A18" s="13">
        <f t="shared" si="1"/>
        <v>16</v>
      </c>
      <c r="B18" s="13">
        <f t="shared" si="2"/>
        <v>0.0008</v>
      </c>
      <c r="C18" s="13">
        <f t="shared" si="0"/>
        <v>0.845816805028514</v>
      </c>
      <c r="G18" s="13">
        <f>Wn*G12*t</f>
        <v>1.7657315850106232</v>
      </c>
    </row>
    <row r="19" spans="1:3" ht="12.75">
      <c r="A19" s="13">
        <f t="shared" si="1"/>
        <v>17</v>
      </c>
      <c r="B19" s="13">
        <f t="shared" si="2"/>
        <v>0.0008500000000000001</v>
      </c>
      <c r="C19" s="13">
        <f t="shared" si="0"/>
        <v>0.8280057498995704</v>
      </c>
    </row>
    <row r="20" spans="1:3" ht="12.75">
      <c r="A20" s="13">
        <f t="shared" si="1"/>
        <v>18</v>
      </c>
      <c r="B20" s="13">
        <f t="shared" si="2"/>
        <v>0.0009000000000000001</v>
      </c>
      <c r="C20" s="13">
        <f t="shared" si="0"/>
        <v>0.8094973181013968</v>
      </c>
    </row>
    <row r="21" spans="1:3" ht="12.75">
      <c r="A21" s="13">
        <f t="shared" si="1"/>
        <v>19</v>
      </c>
      <c r="B21" s="13">
        <f t="shared" si="2"/>
        <v>0.00095</v>
      </c>
      <c r="C21" s="13">
        <f t="shared" si="0"/>
        <v>0.7903356297534426</v>
      </c>
    </row>
    <row r="22" spans="1:3" ht="12.75">
      <c r="A22" s="13">
        <f t="shared" si="1"/>
        <v>20</v>
      </c>
      <c r="B22" s="13">
        <f t="shared" si="2"/>
        <v>0.001</v>
      </c>
      <c r="C22" s="13">
        <f t="shared" si="0"/>
        <v>0.7705645720725326</v>
      </c>
    </row>
    <row r="23" spans="1:3" ht="12.75">
      <c r="A23" s="13">
        <f t="shared" si="1"/>
        <v>21</v>
      </c>
      <c r="B23" s="13">
        <f t="shared" si="2"/>
        <v>0.0010500000000000002</v>
      </c>
      <c r="C23" s="13">
        <f t="shared" si="0"/>
        <v>0.7502277438882085</v>
      </c>
    </row>
    <row r="24" spans="1:3" ht="12.75">
      <c r="A24" s="13">
        <f t="shared" si="1"/>
        <v>22</v>
      </c>
      <c r="B24" s="13">
        <f t="shared" si="2"/>
        <v>0.0011</v>
      </c>
      <c r="C24" s="13">
        <f t="shared" si="0"/>
        <v>0.7293684020075789</v>
      </c>
    </row>
    <row r="25" spans="1:3" ht="12.75">
      <c r="A25" s="13">
        <f t="shared" si="1"/>
        <v>23</v>
      </c>
      <c r="B25" s="13">
        <f t="shared" si="2"/>
        <v>0.00115</v>
      </c>
      <c r="C25" s="13">
        <f t="shared" si="0"/>
        <v>0.7080294094567314</v>
      </c>
    </row>
    <row r="26" spans="1:3" ht="12.75">
      <c r="A26" s="13">
        <f t="shared" si="1"/>
        <v>24</v>
      </c>
      <c r="B26" s="13">
        <f t="shared" si="2"/>
        <v>0.0012000000000000001</v>
      </c>
      <c r="C26" s="13">
        <f t="shared" si="0"/>
        <v>0.686253185622421</v>
      </c>
    </row>
    <row r="27" spans="1:3" ht="12.75">
      <c r="A27" s="13">
        <f t="shared" si="1"/>
        <v>25</v>
      </c>
      <c r="B27" s="13">
        <f t="shared" si="2"/>
        <v>0.00125</v>
      </c>
      <c r="C27" s="13">
        <f t="shared" si="0"/>
        <v>0.6640816583144707</v>
      </c>
    </row>
    <row r="28" spans="1:3" ht="12.75">
      <c r="A28" s="13">
        <f t="shared" si="1"/>
        <v>26</v>
      </c>
      <c r="B28" s="13">
        <f t="shared" si="2"/>
        <v>0.0013000000000000002</v>
      </c>
      <c r="C28" s="13">
        <f t="shared" si="0"/>
        <v>0.6415562177660901</v>
      </c>
    </row>
    <row r="29" spans="1:3" ht="12.75">
      <c r="A29" s="13">
        <f t="shared" si="1"/>
        <v>27</v>
      </c>
      <c r="B29" s="13">
        <f t="shared" si="2"/>
        <v>0.00135</v>
      </c>
      <c r="C29" s="13">
        <f t="shared" si="0"/>
        <v>0.6187176725861532</v>
      </c>
    </row>
    <row r="30" spans="1:3" ht="12.75">
      <c r="A30" s="13">
        <f t="shared" si="1"/>
        <v>28</v>
      </c>
      <c r="B30" s="13">
        <f t="shared" si="2"/>
        <v>0.0014</v>
      </c>
      <c r="C30" s="13">
        <f t="shared" si="0"/>
        <v>0.595606207674376</v>
      </c>
    </row>
    <row r="31" spans="1:3" ht="12.75">
      <c r="A31" s="13">
        <f t="shared" si="1"/>
        <v>29</v>
      </c>
      <c r="B31" s="13">
        <f t="shared" si="2"/>
        <v>0.0014500000000000001</v>
      </c>
      <c r="C31" s="13">
        <f t="shared" si="0"/>
        <v>0.572261344107291</v>
      </c>
    </row>
    <row r="32" spans="1:3" ht="12.75">
      <c r="A32" s="13">
        <f t="shared" si="1"/>
        <v>30</v>
      </c>
      <c r="B32" s="13">
        <f t="shared" si="2"/>
        <v>0.0015</v>
      </c>
      <c r="C32" s="13">
        <f t="shared" si="0"/>
        <v>0.5487219009999537</v>
      </c>
    </row>
    <row r="33" spans="1:3" ht="12.75">
      <c r="A33" s="13">
        <f t="shared" si="1"/>
        <v>31</v>
      </c>
      <c r="B33" s="13">
        <f t="shared" si="2"/>
        <v>0.0015500000000000002</v>
      </c>
      <c r="C33" s="13">
        <f t="shared" si="0"/>
        <v>0.5250259593454064</v>
      </c>
    </row>
    <row r="34" spans="1:3" ht="12.75">
      <c r="A34" s="13">
        <f t="shared" si="1"/>
        <v>32</v>
      </c>
      <c r="B34" s="13">
        <f t="shared" si="2"/>
        <v>0.0016</v>
      </c>
      <c r="C34" s="13">
        <f t="shared" si="0"/>
        <v>0.5012108278311114</v>
      </c>
    </row>
    <row r="35" spans="1:3" ht="12.75">
      <c r="A35" s="13">
        <f t="shared" si="1"/>
        <v>33</v>
      </c>
      <c r="B35" s="13">
        <f t="shared" si="2"/>
        <v>0.00165</v>
      </c>
      <c r="C35" s="13">
        <f t="shared" si="0"/>
        <v>0.4773130106287997</v>
      </c>
    </row>
    <row r="36" spans="1:3" ht="12.75">
      <c r="A36" s="13">
        <f t="shared" si="1"/>
        <v>34</v>
      </c>
      <c r="B36" s="13">
        <f t="shared" si="2"/>
        <v>0.0017000000000000001</v>
      </c>
      <c r="C36" s="13">
        <f t="shared" si="0"/>
        <v>0.4533681771515168</v>
      </c>
    </row>
    <row r="37" spans="1:3" ht="12.75">
      <c r="A37" s="13">
        <f t="shared" si="1"/>
        <v>35</v>
      </c>
      <c r="B37" s="13">
        <f t="shared" si="2"/>
        <v>0.00175</v>
      </c>
      <c r="C37" s="13">
        <f t="shared" si="0"/>
        <v>0.4294111337690463</v>
      </c>
    </row>
    <row r="38" spans="1:3" ht="12.75">
      <c r="A38" s="13">
        <f t="shared" si="1"/>
        <v>36</v>
      </c>
      <c r="B38" s="13">
        <f t="shared" si="2"/>
        <v>0.0018000000000000002</v>
      </c>
      <c r="C38" s="13">
        <f t="shared" si="0"/>
        <v>0.4054757974703724</v>
      </c>
    </row>
    <row r="39" spans="1:3" ht="12.75">
      <c r="A39" s="13">
        <f t="shared" si="1"/>
        <v>37</v>
      </c>
      <c r="B39" s="13">
        <f t="shared" si="2"/>
        <v>0.00185</v>
      </c>
      <c r="C39" s="13">
        <f t="shared" si="0"/>
        <v>0.3815951714594111</v>
      </c>
    </row>
    <row r="40" spans="1:3" ht="12.75">
      <c r="A40" s="13">
        <f t="shared" si="1"/>
        <v>38</v>
      </c>
      <c r="B40" s="13">
        <f t="shared" si="2"/>
        <v>0.0019</v>
      </c>
      <c r="C40" s="13">
        <f t="shared" si="0"/>
        <v>0.3578013226678886</v>
      </c>
    </row>
    <row r="41" spans="1:3" ht="12.75">
      <c r="A41" s="13">
        <f t="shared" si="1"/>
        <v>39</v>
      </c>
      <c r="B41" s="13">
        <f t="shared" si="2"/>
        <v>0.0019500000000000001</v>
      </c>
      <c r="C41" s="13">
        <f t="shared" si="0"/>
        <v>0.33412536116696767</v>
      </c>
    </row>
    <row r="42" spans="1:3" ht="12.75">
      <c r="A42" s="13">
        <f t="shared" si="1"/>
        <v>40</v>
      </c>
      <c r="B42" s="13">
        <f t="shared" si="2"/>
        <v>0.002</v>
      </c>
      <c r="C42" s="13">
        <f t="shared" si="0"/>
        <v>0.3105974214570523</v>
      </c>
    </row>
    <row r="43" spans="1:3" ht="12.75">
      <c r="A43" s="13">
        <f t="shared" si="1"/>
        <v>41</v>
      </c>
      <c r="B43" s="13">
        <f t="shared" si="2"/>
        <v>0.00205</v>
      </c>
      <c r="C43" s="13">
        <f t="shared" si="0"/>
        <v>0.28724664561308905</v>
      </c>
    </row>
    <row r="44" spans="1:3" ht="12.75">
      <c r="A44" s="13">
        <f t="shared" si="1"/>
        <v>42</v>
      </c>
      <c r="B44" s="13">
        <f t="shared" si="2"/>
        <v>0.0021000000000000003</v>
      </c>
      <c r="C44" s="13">
        <f t="shared" si="0"/>
        <v>0.2641011682606819</v>
      </c>
    </row>
    <row r="45" spans="1:3" ht="12.75">
      <c r="A45" s="13">
        <f t="shared" si="1"/>
        <v>43</v>
      </c>
      <c r="B45" s="13">
        <f t="shared" si="2"/>
        <v>0.00215</v>
      </c>
      <c r="C45" s="13">
        <f t="shared" si="0"/>
        <v>0.2411881033564096</v>
      </c>
    </row>
    <row r="46" spans="1:3" ht="12.75">
      <c r="A46" s="13">
        <f t="shared" si="1"/>
        <v>44</v>
      </c>
      <c r="B46" s="13">
        <f t="shared" si="2"/>
        <v>0.0022</v>
      </c>
      <c r="C46" s="13">
        <f t="shared" si="0"/>
        <v>0.21853353274389192</v>
      </c>
    </row>
    <row r="47" spans="1:3" ht="12.75">
      <c r="A47" s="13">
        <f t="shared" si="1"/>
        <v>45</v>
      </c>
      <c r="B47" s="13">
        <f t="shared" si="2"/>
        <v>0.0022500000000000003</v>
      </c>
      <c r="C47" s="13">
        <f t="shared" si="0"/>
        <v>0.1961624964554139</v>
      </c>
    </row>
    <row r="48" spans="1:3" ht="12.75">
      <c r="A48" s="13">
        <f t="shared" si="1"/>
        <v>46</v>
      </c>
      <c r="B48" s="13">
        <f t="shared" si="2"/>
        <v>0.0023</v>
      </c>
      <c r="C48" s="13">
        <f t="shared" si="0"/>
        <v>0.17409898472724109</v>
      </c>
    </row>
    <row r="49" spans="1:3" ht="12.75">
      <c r="A49" s="13">
        <f t="shared" si="1"/>
        <v>47</v>
      </c>
      <c r="B49" s="13">
        <f t="shared" si="2"/>
        <v>0.00235</v>
      </c>
      <c r="C49" s="13">
        <f t="shared" si="0"/>
        <v>0.15236593169519494</v>
      </c>
    </row>
    <row r="50" spans="1:3" ht="12.75">
      <c r="A50" s="13">
        <f t="shared" si="1"/>
        <v>48</v>
      </c>
      <c r="B50" s="13">
        <f t="shared" si="2"/>
        <v>0.0024000000000000002</v>
      </c>
      <c r="C50" s="13">
        <f t="shared" si="0"/>
        <v>0.13098521073557315</v>
      </c>
    </row>
    <row r="51" spans="1:3" ht="12.75">
      <c r="A51" s="13">
        <f t="shared" si="1"/>
        <v>49</v>
      </c>
      <c r="B51" s="13">
        <f t="shared" si="2"/>
        <v>0.00245</v>
      </c>
      <c r="C51" s="13">
        <f t="shared" si="0"/>
        <v>0.10997763141508836</v>
      </c>
    </row>
    <row r="52" spans="1:3" ht="12.75">
      <c r="A52" s="13">
        <f t="shared" si="1"/>
        <v>50</v>
      </c>
      <c r="B52" s="13">
        <f t="shared" si="2"/>
        <v>0.0025</v>
      </c>
      <c r="C52" s="13">
        <f t="shared" si="0"/>
        <v>0.08936293801220642</v>
      </c>
    </row>
    <row r="53" spans="1:3" ht="12.75">
      <c r="A53" s="13">
        <f t="shared" si="1"/>
        <v>51</v>
      </c>
      <c r="B53" s="13">
        <f t="shared" si="2"/>
        <v>0.00255</v>
      </c>
      <c r="C53" s="13">
        <f t="shared" si="0"/>
        <v>0.06915980957102663</v>
      </c>
    </row>
    <row r="54" spans="1:3" ht="12.75">
      <c r="A54" s="13">
        <f t="shared" si="1"/>
        <v>52</v>
      </c>
      <c r="B54" s="13">
        <f t="shared" si="2"/>
        <v>0.0026000000000000003</v>
      </c>
      <c r="C54" s="13">
        <f t="shared" si="0"/>
        <v>0.0493858614477155</v>
      </c>
    </row>
    <row r="55" spans="1:3" ht="12.75">
      <c r="A55" s="13">
        <f t="shared" si="1"/>
        <v>53</v>
      </c>
      <c r="B55" s="13">
        <f t="shared" si="2"/>
        <v>0.00265</v>
      </c>
      <c r="C55" s="13">
        <f t="shared" si="0"/>
        <v>0.03005764830845492</v>
      </c>
    </row>
    <row r="56" spans="1:3" ht="12.75">
      <c r="A56" s="13">
        <f t="shared" si="1"/>
        <v>54</v>
      </c>
      <c r="B56" s="13">
        <f t="shared" si="2"/>
        <v>0.0027</v>
      </c>
      <c r="C56" s="13">
        <f t="shared" si="0"/>
        <v>0.011190668536892963</v>
      </c>
    </row>
    <row r="57" spans="1:3" ht="12.75">
      <c r="A57" s="13">
        <f t="shared" si="1"/>
        <v>55</v>
      </c>
      <c r="B57" s="13">
        <f t="shared" si="2"/>
        <v>0.0027500000000000003</v>
      </c>
      <c r="C57" s="13">
        <f t="shared" si="0"/>
        <v>-0.007200629991789182</v>
      </c>
    </row>
    <row r="58" spans="1:3" ht="12.75">
      <c r="A58" s="13">
        <f t="shared" si="1"/>
        <v>56</v>
      </c>
      <c r="B58" s="13">
        <f t="shared" si="2"/>
        <v>0.0028</v>
      </c>
      <c r="C58" s="13">
        <f t="shared" si="0"/>
        <v>-0.02510284281388683</v>
      </c>
    </row>
    <row r="59" spans="1:3" ht="12.75">
      <c r="A59" s="13">
        <f t="shared" si="1"/>
        <v>57</v>
      </c>
      <c r="B59" s="13">
        <f t="shared" si="2"/>
        <v>0.00285</v>
      </c>
      <c r="C59" s="13">
        <f t="shared" si="0"/>
        <v>-0.042503600501669056</v>
      </c>
    </row>
    <row r="60" spans="1:3" ht="12.75">
      <c r="A60" s="13">
        <f t="shared" si="1"/>
        <v>58</v>
      </c>
      <c r="B60" s="13">
        <f t="shared" si="2"/>
        <v>0.0029000000000000002</v>
      </c>
      <c r="C60" s="13">
        <f t="shared" si="0"/>
        <v>-0.05939155905439839</v>
      </c>
    </row>
    <row r="61" spans="1:3" ht="12.75">
      <c r="A61" s="13">
        <f t="shared" si="1"/>
        <v>59</v>
      </c>
      <c r="B61" s="13">
        <f t="shared" si="2"/>
        <v>0.00295</v>
      </c>
      <c r="C61" s="13">
        <f t="shared" si="0"/>
        <v>-0.07575638910148504</v>
      </c>
    </row>
    <row r="62" spans="1:3" ht="12.75">
      <c r="A62" s="13">
        <f t="shared" si="1"/>
        <v>60</v>
      </c>
      <c r="B62" s="13">
        <f t="shared" si="2"/>
        <v>0.003</v>
      </c>
      <c r="C62" s="13">
        <f t="shared" si="0"/>
        <v>-0.09158876396384869</v>
      </c>
    </row>
    <row r="63" spans="1:3" ht="12.75">
      <c r="A63" s="13">
        <f t="shared" si="1"/>
        <v>61</v>
      </c>
      <c r="B63" s="13">
        <f t="shared" si="2"/>
        <v>0.00305</v>
      </c>
      <c r="C63" s="13">
        <f t="shared" si="0"/>
        <v>-0.10688034661996862</v>
      </c>
    </row>
    <row r="64" spans="1:3" ht="12.75">
      <c r="A64" s="13">
        <f t="shared" si="1"/>
        <v>62</v>
      </c>
      <c r="B64" s="13">
        <f t="shared" si="2"/>
        <v>0.0031000000000000003</v>
      </c>
      <c r="C64" s="13">
        <f t="shared" si="0"/>
        <v>-0.12162377562343098</v>
      </c>
    </row>
    <row r="65" spans="1:3" ht="12.75">
      <c r="A65" s="13">
        <f t="shared" si="1"/>
        <v>63</v>
      </c>
      <c r="B65" s="13">
        <f t="shared" si="2"/>
        <v>0.00315</v>
      </c>
      <c r="C65" s="13">
        <f t="shared" si="0"/>
        <v>-0.1358126500190291</v>
      </c>
    </row>
    <row r="66" spans="1:3" ht="12.75">
      <c r="A66" s="13">
        <f t="shared" si="1"/>
        <v>64</v>
      </c>
      <c r="B66" s="13">
        <f t="shared" si="2"/>
        <v>0.0032</v>
      </c>
      <c r="C66" s="13">
        <f aca="true" t="shared" si="3" ref="C66:C129">IF($B66&lt;E$4,E$5,E$5+E$3-E$3*(EXP(-E$7*E$9*($B66-E$4)))*((E$7/(1-E$7^2)^0.5)*SIN(E$9*($B66-E$4)*(1-E$7^2)^0.5)+COS(E$9*($B66-E$4)*(1-E$7^2)^0.5)))</f>
        <v>-0.14944151330465516</v>
      </c>
    </row>
    <row r="67" spans="1:3" ht="12.75">
      <c r="A67" s="13">
        <f aca="true" t="shared" si="4" ref="A67:A130">A66+1</f>
        <v>65</v>
      </c>
      <c r="B67" s="13">
        <f aca="true" t="shared" si="5" ref="B67:B130">A67*$E$16</f>
        <v>0.0032500000000000003</v>
      </c>
      <c r="C67" s="13">
        <f t="shared" si="3"/>
        <v>-0.16250583648632214</v>
      </c>
    </row>
    <row r="68" spans="1:3" ht="12.75">
      <c r="A68" s="13">
        <f t="shared" si="4"/>
        <v>66</v>
      </c>
      <c r="B68" s="13">
        <f t="shared" si="5"/>
        <v>0.0033</v>
      </c>
      <c r="C68" s="13">
        <f t="shared" si="3"/>
        <v>-0.17500200027371032</v>
      </c>
    </row>
    <row r="69" spans="1:3" ht="12.75">
      <c r="A69" s="13">
        <f t="shared" si="4"/>
        <v>67</v>
      </c>
      <c r="B69" s="13">
        <f t="shared" si="5"/>
        <v>0.00335</v>
      </c>
      <c r="C69" s="13">
        <f t="shared" si="3"/>
        <v>-0.1869272764635816</v>
      </c>
    </row>
    <row r="70" spans="1:3" ht="12.75">
      <c r="A70" s="13">
        <f t="shared" si="4"/>
        <v>68</v>
      </c>
      <c r="B70" s="13">
        <f t="shared" si="5"/>
        <v>0.0034000000000000002</v>
      </c>
      <c r="C70" s="13">
        <f t="shared" si="3"/>
        <v>-0.19827980855832722</v>
      </c>
    </row>
    <row r="71" spans="1:3" ht="12.75">
      <c r="A71" s="13">
        <f t="shared" si="4"/>
        <v>69</v>
      </c>
      <c r="B71" s="13">
        <f t="shared" si="5"/>
        <v>0.0034500000000000004</v>
      </c>
      <c r="C71" s="13">
        <f t="shared" si="3"/>
        <v>-0.2090585916667548</v>
      </c>
    </row>
    <row r="72" spans="1:3" ht="12.75">
      <c r="A72" s="13">
        <f t="shared" si="4"/>
        <v>70</v>
      </c>
      <c r="B72" s="13">
        <f t="shared" si="5"/>
        <v>0.0035</v>
      </c>
      <c r="C72" s="13">
        <f t="shared" si="3"/>
        <v>-0.2192634517339881</v>
      </c>
    </row>
    <row r="73" spans="1:3" ht="12.75">
      <c r="A73" s="13">
        <f t="shared" si="4"/>
        <v>71</v>
      </c>
      <c r="B73" s="13">
        <f t="shared" si="5"/>
        <v>0.00355</v>
      </c>
      <c r="C73" s="13">
        <f t="shared" si="3"/>
        <v>-0.22889502414708943</v>
      </c>
    </row>
    <row r="74" spans="1:3" ht="12.75">
      <c r="A74" s="13">
        <f t="shared" si="4"/>
        <v>72</v>
      </c>
      <c r="B74" s="13">
        <f t="shared" si="5"/>
        <v>0.0036000000000000003</v>
      </c>
      <c r="C74" s="13">
        <f t="shared" si="3"/>
        <v>-0.23795473176266377</v>
      </c>
    </row>
    <row r="75" spans="1:3" ht="12.75">
      <c r="A75" s="13">
        <f t="shared" si="4"/>
        <v>73</v>
      </c>
      <c r="B75" s="13">
        <f t="shared" si="5"/>
        <v>0.00365</v>
      </c>
      <c r="C75" s="13">
        <f t="shared" si="3"/>
        <v>-0.24644476240231714</v>
      </c>
    </row>
    <row r="76" spans="1:3" ht="12.75">
      <c r="A76" s="13">
        <f t="shared" si="4"/>
        <v>74</v>
      </c>
      <c r="B76" s="13">
        <f t="shared" si="5"/>
        <v>0.0037</v>
      </c>
      <c r="C76" s="13">
        <f t="shared" si="3"/>
        <v>-0.2543680458613881</v>
      </c>
    </row>
    <row r="77" spans="1:3" ht="12.75">
      <c r="A77" s="13">
        <f t="shared" si="4"/>
        <v>75</v>
      </c>
      <c r="B77" s="13">
        <f t="shared" si="5"/>
        <v>0.0037500000000000003</v>
      </c>
      <c r="C77" s="13">
        <f t="shared" si="3"/>
        <v>-0.26172823047587396</v>
      </c>
    </row>
    <row r="78" spans="1:3" ht="12.75">
      <c r="A78" s="13">
        <f t="shared" si="4"/>
        <v>76</v>
      </c>
      <c r="B78" s="13">
        <f t="shared" si="5"/>
        <v>0.0038</v>
      </c>
      <c r="C78" s="13">
        <f t="shared" si="3"/>
        <v>-0.26852965929192535</v>
      </c>
    </row>
    <row r="79" spans="1:3" ht="12.75">
      <c r="A79" s="13">
        <f t="shared" si="4"/>
        <v>77</v>
      </c>
      <c r="B79" s="13">
        <f t="shared" si="5"/>
        <v>0.00385</v>
      </c>
      <c r="C79" s="13">
        <f t="shared" si="3"/>
        <v>-0.2747773458816755</v>
      </c>
    </row>
    <row r="80" spans="1:3" ht="12.75">
      <c r="A80" s="13">
        <f t="shared" si="4"/>
        <v>78</v>
      </c>
      <c r="B80" s="13">
        <f t="shared" si="5"/>
        <v>0.0039000000000000003</v>
      </c>
      <c r="C80" s="13">
        <f t="shared" si="3"/>
        <v>-0.28047694984853777</v>
      </c>
    </row>
    <row r="81" spans="1:3" ht="12.75">
      <c r="A81" s="13">
        <f t="shared" si="4"/>
        <v>79</v>
      </c>
      <c r="B81" s="13">
        <f t="shared" si="5"/>
        <v>0.00395</v>
      </c>
      <c r="C81" s="13">
        <f t="shared" si="3"/>
        <v>-0.2856347520644105</v>
      </c>
    </row>
    <row r="82" spans="1:3" ht="12.75">
      <c r="A82" s="13">
        <f t="shared" si="4"/>
        <v>80</v>
      </c>
      <c r="B82" s="13">
        <f t="shared" si="5"/>
        <v>0.004</v>
      </c>
      <c r="C82" s="13">
        <f t="shared" si="3"/>
        <v>-0.29025762968050006</v>
      </c>
    </row>
    <row r="83" spans="1:3" ht="12.75">
      <c r="A83" s="13">
        <f t="shared" si="4"/>
        <v>81</v>
      </c>
      <c r="B83" s="13">
        <f t="shared" si="5"/>
        <v>0.00405</v>
      </c>
      <c r="C83" s="13">
        <f t="shared" si="3"/>
        <v>-0.2943530309527038</v>
      </c>
    </row>
    <row r="84" spans="1:3" ht="12.75">
      <c r="A84" s="13">
        <f t="shared" si="4"/>
        <v>82</v>
      </c>
      <c r="B84" s="13">
        <f t="shared" si="5"/>
        <v>0.0041</v>
      </c>
      <c r="C84" s="13">
        <f t="shared" si="3"/>
        <v>-0.29792894992169194</v>
      </c>
    </row>
    <row r="85" spans="1:3" ht="12.75">
      <c r="A85" s="13">
        <f t="shared" si="4"/>
        <v>83</v>
      </c>
      <c r="B85" s="13">
        <f t="shared" si="5"/>
        <v>0.00415</v>
      </c>
      <c r="C85" s="13">
        <f t="shared" si="3"/>
        <v>-0.3009939009869792</v>
      </c>
    </row>
    <row r="86" spans="1:3" ht="12.75">
      <c r="A86" s="13">
        <f t="shared" si="4"/>
        <v>84</v>
      </c>
      <c r="B86" s="13">
        <f t="shared" si="5"/>
        <v>0.004200000000000001</v>
      </c>
      <c r="C86" s="13">
        <f t="shared" si="3"/>
        <v>-0.30355689341341036</v>
      </c>
    </row>
    <row r="87" spans="1:3" ht="12.75">
      <c r="A87" s="13">
        <f t="shared" si="4"/>
        <v>85</v>
      </c>
      <c r="B87" s="13">
        <f t="shared" si="5"/>
        <v>0.00425</v>
      </c>
      <c r="C87" s="13">
        <f t="shared" si="3"/>
        <v>-0.3056274058075694</v>
      </c>
    </row>
    <row r="88" spans="1:3" ht="12.75">
      <c r="A88" s="13">
        <f t="shared" si="4"/>
        <v>86</v>
      </c>
      <c r="B88" s="13">
        <f t="shared" si="5"/>
        <v>0.0043</v>
      </c>
      <c r="C88" s="13">
        <f t="shared" si="3"/>
        <v>-0.3072153606006961</v>
      </c>
    </row>
    <row r="89" spans="1:3" ht="12.75">
      <c r="A89" s="13">
        <f t="shared" si="4"/>
        <v>87</v>
      </c>
      <c r="B89" s="13">
        <f t="shared" si="5"/>
        <v>0.004350000000000001</v>
      </c>
      <c r="C89" s="13">
        <f t="shared" si="3"/>
        <v>-0.30833109857372343</v>
      </c>
    </row>
    <row r="90" spans="1:3" ht="12.75">
      <c r="A90" s="13">
        <f t="shared" si="4"/>
        <v>88</v>
      </c>
      <c r="B90" s="13">
        <f t="shared" si="5"/>
        <v>0.0044</v>
      </c>
      <c r="C90" s="13">
        <f t="shared" si="3"/>
        <v>-0.3089853534590692</v>
      </c>
    </row>
    <row r="91" spans="1:3" ht="12.75">
      <c r="A91" s="13">
        <f t="shared" si="4"/>
        <v>89</v>
      </c>
      <c r="B91" s="13">
        <f t="shared" si="5"/>
        <v>0.00445</v>
      </c>
      <c r="C91" s="13">
        <f t="shared" si="3"/>
        <v>-0.3091892266528021</v>
      </c>
    </row>
    <row r="92" spans="1:3" ht="12.75">
      <c r="A92" s="13">
        <f t="shared" si="4"/>
        <v>90</v>
      </c>
      <c r="B92" s="13">
        <f t="shared" si="5"/>
        <v>0.0045000000000000005</v>
      </c>
      <c r="C92" s="13">
        <f t="shared" si="3"/>
        <v>-0.3089541620697738</v>
      </c>
    </row>
    <row r="93" spans="1:3" ht="12.75">
      <c r="A93" s="13">
        <f t="shared" si="4"/>
        <v>91</v>
      </c>
      <c r="B93" s="13">
        <f t="shared" si="5"/>
        <v>0.00455</v>
      </c>
      <c r="C93" s="13">
        <f t="shared" si="3"/>
        <v>-0.3082919211732559</v>
      </c>
    </row>
    <row r="94" spans="1:3" ht="12.75">
      <c r="A94" s="13">
        <f t="shared" si="4"/>
        <v>92</v>
      </c>
      <c r="B94" s="13">
        <f t="shared" si="5"/>
        <v>0.0046</v>
      </c>
      <c r="C94" s="13">
        <f t="shared" si="3"/>
        <v>-0.3072145582095622</v>
      </c>
    </row>
    <row r="95" spans="1:3" ht="12.75">
      <c r="A95" s="13">
        <f t="shared" si="4"/>
        <v>93</v>
      </c>
      <c r="B95" s="13">
        <f t="shared" si="5"/>
        <v>0.0046500000000000005</v>
      </c>
      <c r="C95" s="13">
        <f t="shared" si="3"/>
        <v>-0.3057343956770435</v>
      </c>
    </row>
    <row r="96" spans="1:3" ht="12.75">
      <c r="A96" s="13">
        <f t="shared" si="4"/>
        <v>94</v>
      </c>
      <c r="B96" s="13">
        <f t="shared" si="5"/>
        <v>0.0047</v>
      </c>
      <c r="C96" s="13">
        <f t="shared" si="3"/>
        <v>-0.3038640000577609</v>
      </c>
    </row>
    <row r="97" spans="1:3" ht="12.75">
      <c r="A97" s="13">
        <f t="shared" si="4"/>
        <v>95</v>
      </c>
      <c r="B97" s="13">
        <f t="shared" si="5"/>
        <v>0.00475</v>
      </c>
      <c r="C97" s="13">
        <f t="shared" si="3"/>
        <v>-0.30161615783902845</v>
      </c>
    </row>
    <row r="98" spans="1:3" ht="12.75">
      <c r="A98" s="13">
        <f t="shared" si="4"/>
        <v>96</v>
      </c>
      <c r="B98" s="13">
        <f t="shared" si="5"/>
        <v>0.0048000000000000004</v>
      </c>
      <c r="C98" s="13">
        <f t="shared" si="3"/>
        <v>-0.29900385185090544</v>
      </c>
    </row>
    <row r="99" spans="1:3" ht="12.75">
      <c r="A99" s="13">
        <f t="shared" si="4"/>
        <v>97</v>
      </c>
      <c r="B99" s="13">
        <f t="shared" si="5"/>
        <v>0.00485</v>
      </c>
      <c r="C99" s="13">
        <f t="shared" si="3"/>
        <v>-0.2960402379445968</v>
      </c>
    </row>
    <row r="100" spans="1:3" ht="12.75">
      <c r="A100" s="13">
        <f t="shared" si="4"/>
        <v>98</v>
      </c>
      <c r="B100" s="13">
        <f t="shared" si="5"/>
        <v>0.0049</v>
      </c>
      <c r="C100" s="13">
        <f t="shared" si="3"/>
        <v>-0.29273862203558826</v>
      </c>
    </row>
    <row r="101" spans="1:3" ht="12.75">
      <c r="A101" s="13">
        <f t="shared" si="4"/>
        <v>99</v>
      </c>
      <c r="B101" s="13">
        <f t="shared" si="5"/>
        <v>0.00495</v>
      </c>
      <c r="C101" s="13">
        <f t="shared" si="3"/>
        <v>-0.2891124375342164</v>
      </c>
    </row>
    <row r="102" spans="1:3" ht="12.75">
      <c r="A102" s="13">
        <f t="shared" si="4"/>
        <v>100</v>
      </c>
      <c r="B102" s="13">
        <f t="shared" si="5"/>
        <v>0.005</v>
      </c>
      <c r="C102" s="13">
        <f t="shared" si="3"/>
        <v>-0.28517522318523325</v>
      </c>
    </row>
    <row r="103" spans="1:3" ht="12.75">
      <c r="A103" s="13">
        <f t="shared" si="4"/>
        <v>101</v>
      </c>
      <c r="B103" s="13">
        <f t="shared" si="5"/>
        <v>0.005050000000000001</v>
      </c>
      <c r="C103" s="13">
        <f t="shared" si="3"/>
        <v>-0.2809406013367947</v>
      </c>
    </row>
    <row r="104" spans="1:3" ht="12.75">
      <c r="A104" s="13">
        <f t="shared" si="4"/>
        <v>102</v>
      </c>
      <c r="B104" s="13">
        <f t="shared" si="5"/>
        <v>0.0051</v>
      </c>
      <c r="C104" s="13">
        <f t="shared" si="3"/>
        <v>-0.27642225665816467</v>
      </c>
    </row>
    <row r="105" spans="1:3" ht="12.75">
      <c r="A105" s="13">
        <f t="shared" si="4"/>
        <v>103</v>
      </c>
      <c r="B105" s="13">
        <f t="shared" si="5"/>
        <v>0.00515</v>
      </c>
      <c r="C105" s="13">
        <f t="shared" si="3"/>
        <v>-0.27163391532429704</v>
      </c>
    </row>
    <row r="106" spans="1:3" ht="12.75">
      <c r="A106" s="13">
        <f t="shared" si="4"/>
        <v>104</v>
      </c>
      <c r="B106" s="13">
        <f t="shared" si="5"/>
        <v>0.005200000000000001</v>
      </c>
      <c r="C106" s="13">
        <f t="shared" si="3"/>
        <v>-0.2665893246843281</v>
      </c>
    </row>
    <row r="107" spans="1:3" ht="12.75">
      <c r="A107" s="13">
        <f t="shared" si="4"/>
        <v>105</v>
      </c>
      <c r="B107" s="13">
        <f t="shared" si="5"/>
        <v>0.00525</v>
      </c>
      <c r="C107" s="13">
        <f t="shared" si="3"/>
        <v>-0.26130223342989223</v>
      </c>
    </row>
    <row r="108" spans="1:3" ht="12.75">
      <c r="A108" s="13">
        <f t="shared" si="4"/>
        <v>106</v>
      </c>
      <c r="B108" s="13">
        <f t="shared" si="5"/>
        <v>0.0053</v>
      </c>
      <c r="C108" s="13">
        <f t="shared" si="3"/>
        <v>-0.2557863722780535</v>
      </c>
    </row>
    <row r="109" spans="1:3" ht="12.75">
      <c r="A109" s="13">
        <f t="shared" si="4"/>
        <v>107</v>
      </c>
      <c r="B109" s="13">
        <f t="shared" si="5"/>
        <v>0.005350000000000001</v>
      </c>
      <c r="C109" s="13">
        <f t="shared" si="3"/>
        <v>-0.2500554351825464</v>
      </c>
    </row>
    <row r="110" spans="1:3" ht="12.75">
      <c r="A110" s="13">
        <f t="shared" si="4"/>
        <v>108</v>
      </c>
      <c r="B110" s="13">
        <f t="shared" si="5"/>
        <v>0.0054</v>
      </c>
      <c r="C110" s="13">
        <f t="shared" si="3"/>
        <v>-0.24412306108591353</v>
      </c>
    </row>
    <row r="111" spans="1:3" ht="12.75">
      <c r="A111" s="13">
        <f t="shared" si="4"/>
        <v>109</v>
      </c>
      <c r="B111" s="13">
        <f t="shared" si="5"/>
        <v>0.00545</v>
      </c>
      <c r="C111" s="13">
        <f t="shared" si="3"/>
        <v>-0.23800281622404487</v>
      </c>
    </row>
    <row r="112" spans="1:3" ht="12.75">
      <c r="A112" s="13">
        <f t="shared" si="4"/>
        <v>110</v>
      </c>
      <c r="B112" s="13">
        <f t="shared" si="5"/>
        <v>0.0055000000000000005</v>
      </c>
      <c r="C112" s="13">
        <f t="shared" si="3"/>
        <v>-0.23170817699355273</v>
      </c>
    </row>
    <row r="113" spans="1:3" ht="12.75">
      <c r="A113" s="13">
        <f t="shared" si="4"/>
        <v>111</v>
      </c>
      <c r="B113" s="13">
        <f t="shared" si="5"/>
        <v>0.00555</v>
      </c>
      <c r="C113" s="13">
        <f t="shared" si="3"/>
        <v>-0.22525251339134794</v>
      </c>
    </row>
    <row r="114" spans="1:3" ht="12.75">
      <c r="A114" s="13">
        <f t="shared" si="4"/>
        <v>112</v>
      </c>
      <c r="B114" s="13">
        <f t="shared" si="5"/>
        <v>0.0056</v>
      </c>
      <c r="C114" s="13">
        <f t="shared" si="3"/>
        <v>-0.2186490730347411</v>
      </c>
    </row>
    <row r="115" spans="1:3" ht="12.75">
      <c r="A115" s="13">
        <f t="shared" si="4"/>
        <v>113</v>
      </c>
      <c r="B115" s="13">
        <f t="shared" si="5"/>
        <v>0.0056500000000000005</v>
      </c>
      <c r="C115" s="13">
        <f t="shared" si="3"/>
        <v>-0.21191096576936214</v>
      </c>
    </row>
    <row r="116" spans="1:3" ht="12.75">
      <c r="A116" s="13">
        <f t="shared" si="4"/>
        <v>114</v>
      </c>
      <c r="B116" s="13">
        <f t="shared" si="5"/>
        <v>0.0057</v>
      </c>
      <c r="C116" s="13">
        <f t="shared" si="3"/>
        <v>-0.2050511488711759</v>
      </c>
    </row>
    <row r="117" spans="1:3" ht="12.75">
      <c r="A117" s="13">
        <f t="shared" si="4"/>
        <v>115</v>
      </c>
      <c r="B117" s="13">
        <f t="shared" si="5"/>
        <v>0.00575</v>
      </c>
      <c r="C117" s="13">
        <f t="shared" si="3"/>
        <v>-0.1980824128478712</v>
      </c>
    </row>
    <row r="118" spans="1:3" ht="12.75">
      <c r="A118" s="13">
        <f t="shared" si="4"/>
        <v>116</v>
      </c>
      <c r="B118" s="13">
        <f t="shared" si="5"/>
        <v>0.0058000000000000005</v>
      </c>
      <c r="C118" s="13">
        <f t="shared" si="3"/>
        <v>-0.19101736784393167</v>
      </c>
    </row>
    <row r="119" spans="1:3" ht="12.75">
      <c r="A119" s="13">
        <f t="shared" si="4"/>
        <v>117</v>
      </c>
      <c r="B119" s="13">
        <f t="shared" si="5"/>
        <v>0.00585</v>
      </c>
      <c r="C119" s="13">
        <f t="shared" si="3"/>
        <v>-0.1838684306527279</v>
      </c>
    </row>
    <row r="120" spans="1:3" ht="12.75">
      <c r="A120" s="13">
        <f t="shared" si="4"/>
        <v>118</v>
      </c>
      <c r="B120" s="13">
        <f t="shared" si="5"/>
        <v>0.0059</v>
      </c>
      <c r="C120" s="13">
        <f t="shared" si="3"/>
        <v>-0.17664781233803886</v>
      </c>
    </row>
    <row r="121" spans="1:3" ht="12.75">
      <c r="A121" s="13">
        <f t="shared" si="4"/>
        <v>119</v>
      </c>
      <c r="B121" s="13">
        <f t="shared" si="5"/>
        <v>0.00595</v>
      </c>
      <c r="C121" s="13">
        <f t="shared" si="3"/>
        <v>-0.16936750646649</v>
      </c>
    </row>
    <row r="122" spans="1:3" ht="12.75">
      <c r="A122" s="13">
        <f t="shared" si="4"/>
        <v>120</v>
      </c>
      <c r="B122" s="13">
        <f t="shared" si="5"/>
        <v>0.006</v>
      </c>
      <c r="C122" s="13">
        <f t="shared" si="3"/>
        <v>-0.16203927795150214</v>
      </c>
    </row>
    <row r="123" spans="1:3" ht="12.75">
      <c r="A123" s="13">
        <f t="shared" si="4"/>
        <v>121</v>
      </c>
      <c r="B123" s="13">
        <f t="shared" si="5"/>
        <v>0.006050000000000001</v>
      </c>
      <c r="C123" s="13">
        <f t="shared" si="3"/>
        <v>-0.15467465250846874</v>
      </c>
    </row>
    <row r="124" spans="1:3" ht="12.75">
      <c r="A124" s="13">
        <f t="shared" si="4"/>
        <v>122</v>
      </c>
      <c r="B124" s="13">
        <f t="shared" si="5"/>
        <v>0.0061</v>
      </c>
      <c r="C124" s="13">
        <f t="shared" si="3"/>
        <v>-0.14728490672003344</v>
      </c>
    </row>
    <row r="125" spans="1:3" ht="12.75">
      <c r="A125" s="13">
        <f t="shared" si="4"/>
        <v>123</v>
      </c>
      <c r="B125" s="13">
        <f t="shared" si="5"/>
        <v>0.00615</v>
      </c>
      <c r="C125" s="13">
        <f t="shared" si="3"/>
        <v>-0.1398810587095092</v>
      </c>
    </row>
    <row r="126" spans="1:3" ht="12.75">
      <c r="A126" s="13">
        <f t="shared" si="4"/>
        <v>124</v>
      </c>
      <c r="B126" s="13">
        <f t="shared" si="5"/>
        <v>0.006200000000000001</v>
      </c>
      <c r="C126" s="13">
        <f t="shared" si="3"/>
        <v>-0.13247385941968307</v>
      </c>
    </row>
    <row r="127" spans="1:3" ht="12.75">
      <c r="A127" s="13">
        <f t="shared" si="4"/>
        <v>125</v>
      </c>
      <c r="B127" s="13">
        <f t="shared" si="5"/>
        <v>0.00625</v>
      </c>
      <c r="C127" s="13">
        <f t="shared" si="3"/>
        <v>-0.12507378449347087</v>
      </c>
    </row>
    <row r="128" spans="1:3" ht="12.75">
      <c r="A128" s="13">
        <f t="shared" si="4"/>
        <v>126</v>
      </c>
      <c r="B128" s="13">
        <f t="shared" si="5"/>
        <v>0.0063</v>
      </c>
      <c r="C128" s="13">
        <f t="shared" si="3"/>
        <v>-0.1176910267521298</v>
      </c>
    </row>
    <row r="129" spans="1:3" ht="12.75">
      <c r="A129" s="13">
        <f t="shared" si="4"/>
        <v>127</v>
      </c>
      <c r="B129" s="13">
        <f t="shared" si="5"/>
        <v>0.006350000000000001</v>
      </c>
      <c r="C129" s="13">
        <f t="shared" si="3"/>
        <v>-0.11033548926602195</v>
      </c>
    </row>
    <row r="130" spans="1:3" ht="12.75">
      <c r="A130" s="13">
        <f t="shared" si="4"/>
        <v>128</v>
      </c>
      <c r="B130" s="13">
        <f t="shared" si="5"/>
        <v>0.0064</v>
      </c>
      <c r="C130" s="13">
        <f aca="true" t="shared" si="6" ref="C130:C193">IF($B130&lt;E$4,E$5,E$5+E$3-E$3*(EXP(-E$7*E$9*($B130-E$4)))*((E$7/(1-E$7^2)^0.5)*SIN(E$9*($B130-E$4)*(1-E$7^2)^0.5)+COS(E$9*($B130-E$4)*(1-E$7^2)^0.5)))</f>
        <v>-0.10301677901220951</v>
      </c>
    </row>
    <row r="131" spans="1:3" ht="12.75">
      <c r="A131" s="13">
        <f aca="true" t="shared" si="7" ref="A131:A194">A130+1</f>
        <v>129</v>
      </c>
      <c r="B131" s="13">
        <f aca="true" t="shared" si="8" ref="B131:B194">A131*$E$16</f>
        <v>0.00645</v>
      </c>
      <c r="C131" s="13">
        <f t="shared" si="6"/>
        <v>-0.09574420111249464</v>
      </c>
    </row>
    <row r="132" spans="1:3" ht="12.75">
      <c r="A132" s="13">
        <f t="shared" si="7"/>
        <v>130</v>
      </c>
      <c r="B132" s="13">
        <f t="shared" si="8"/>
        <v>0.006500000000000001</v>
      </c>
      <c r="C132" s="13">
        <f t="shared" si="6"/>
        <v>-0.08852675364486588</v>
      </c>
    </row>
    <row r="133" spans="1:3" ht="12.75">
      <c r="A133" s="13">
        <f t="shared" si="7"/>
        <v>131</v>
      </c>
      <c r="B133" s="13">
        <f t="shared" si="8"/>
        <v>0.00655</v>
      </c>
      <c r="C133" s="13">
        <f t="shared" si="6"/>
        <v>-0.08137312302069873</v>
      </c>
    </row>
    <row r="134" spans="1:3" ht="12.75">
      <c r="A134" s="13">
        <f t="shared" si="7"/>
        <v>132</v>
      </c>
      <c r="B134" s="13">
        <f t="shared" si="8"/>
        <v>0.0066</v>
      </c>
      <c r="C134" s="13">
        <f t="shared" si="6"/>
        <v>-0.07429167991945336</v>
      </c>
    </row>
    <row r="135" spans="1:3" ht="12.75">
      <c r="A135" s="13">
        <f t="shared" si="7"/>
        <v>133</v>
      </c>
      <c r="B135" s="13">
        <f t="shared" si="8"/>
        <v>0.0066500000000000005</v>
      </c>
      <c r="C135" s="13">
        <f t="shared" si="6"/>
        <v>-0.06729047577205448</v>
      </c>
    </row>
    <row r="136" spans="1:3" ht="12.75">
      <c r="A136" s="13">
        <f t="shared" si="7"/>
        <v>134</v>
      </c>
      <c r="B136" s="13">
        <f t="shared" si="8"/>
        <v>0.0067</v>
      </c>
      <c r="C136" s="13">
        <f t="shared" si="6"/>
        <v>-0.0603772397835958</v>
      </c>
    </row>
    <row r="137" spans="1:3" ht="12.75">
      <c r="A137" s="13">
        <f t="shared" si="7"/>
        <v>135</v>
      </c>
      <c r="B137" s="13">
        <f t="shared" si="8"/>
        <v>0.00675</v>
      </c>
      <c r="C137" s="13">
        <f t="shared" si="6"/>
        <v>-0.05355937648549669</v>
      </c>
    </row>
    <row r="138" spans="1:3" ht="12.75">
      <c r="A138" s="13">
        <f t="shared" si="7"/>
        <v>136</v>
      </c>
      <c r="B138" s="13">
        <f t="shared" si="8"/>
        <v>0.0068000000000000005</v>
      </c>
      <c r="C138" s="13">
        <f t="shared" si="6"/>
        <v>-0.04684396380675406</v>
      </c>
    </row>
    <row r="139" spans="1:3" ht="12.75">
      <c r="A139" s="13">
        <f t="shared" si="7"/>
        <v>137</v>
      </c>
      <c r="B139" s="13">
        <f t="shared" si="8"/>
        <v>0.00685</v>
      </c>
      <c r="C139" s="13">
        <f t="shared" si="6"/>
        <v>-0.04023775165347953</v>
      </c>
    </row>
    <row r="140" spans="1:3" ht="12.75">
      <c r="A140" s="13">
        <f t="shared" si="7"/>
        <v>138</v>
      </c>
      <c r="B140" s="13">
        <f t="shared" si="8"/>
        <v>0.006900000000000001</v>
      </c>
      <c r="C140" s="13">
        <f t="shared" si="6"/>
        <v>-0.03374716098546993</v>
      </c>
    </row>
    <row r="141" spans="1:3" ht="12.75">
      <c r="A141" s="13">
        <f t="shared" si="7"/>
        <v>139</v>
      </c>
      <c r="B141" s="13">
        <f t="shared" si="8"/>
        <v>0.0069500000000000004</v>
      </c>
      <c r="C141" s="13">
        <f t="shared" si="6"/>
        <v>-0.027378283378167792</v>
      </c>
    </row>
    <row r="142" spans="1:3" ht="12.75">
      <c r="A142" s="13">
        <f t="shared" si="7"/>
        <v>140</v>
      </c>
      <c r="B142" s="13">
        <f t="shared" si="8"/>
        <v>0.007</v>
      </c>
      <c r="C142" s="13">
        <f t="shared" si="6"/>
        <v>-0.021136881057977522</v>
      </c>
    </row>
    <row r="143" spans="1:3" ht="12.75">
      <c r="A143" s="13">
        <f t="shared" si="7"/>
        <v>141</v>
      </c>
      <c r="B143" s="13">
        <f t="shared" si="8"/>
        <v>0.007050000000000001</v>
      </c>
      <c r="C143" s="13">
        <f t="shared" si="6"/>
        <v>-0.015028387398567027</v>
      </c>
    </row>
    <row r="144" spans="1:3" ht="12.75">
      <c r="A144" s="13">
        <f t="shared" si="7"/>
        <v>142</v>
      </c>
      <c r="B144" s="13">
        <f t="shared" si="8"/>
        <v>0.0071</v>
      </c>
      <c r="C144" s="13">
        <f t="shared" si="6"/>
        <v>-0.00905790786544671</v>
      </c>
    </row>
    <row r="145" spans="1:3" ht="12.75">
      <c r="A145" s="13">
        <f t="shared" si="7"/>
        <v>143</v>
      </c>
      <c r="B145" s="13">
        <f t="shared" si="8"/>
        <v>0.00715</v>
      </c>
      <c r="C145" s="13">
        <f t="shared" si="6"/>
        <v>-0.0032302213958293417</v>
      </c>
    </row>
    <row r="146" spans="1:3" ht="12.75">
      <c r="A146" s="13">
        <f t="shared" si="7"/>
        <v>144</v>
      </c>
      <c r="B146" s="13">
        <f t="shared" si="8"/>
        <v>0.007200000000000001</v>
      </c>
      <c r="C146" s="13">
        <f t="shared" si="6"/>
        <v>0.002450217799502571</v>
      </c>
    </row>
    <row r="147" spans="1:3" ht="12.75">
      <c r="A147" s="13">
        <f t="shared" si="7"/>
        <v>145</v>
      </c>
      <c r="B147" s="13">
        <f t="shared" si="8"/>
        <v>0.00725</v>
      </c>
      <c r="C147" s="13">
        <f t="shared" si="6"/>
        <v>0.00797927802583798</v>
      </c>
    </row>
    <row r="148" spans="1:3" ht="12.75">
      <c r="A148" s="13">
        <f t="shared" si="7"/>
        <v>146</v>
      </c>
      <c r="B148" s="13">
        <f t="shared" si="8"/>
        <v>0.0073</v>
      </c>
      <c r="C148" s="13">
        <f t="shared" si="6"/>
        <v>0.013353147499428014</v>
      </c>
    </row>
    <row r="149" spans="1:3" ht="12.75">
      <c r="A149" s="13">
        <f t="shared" si="7"/>
        <v>147</v>
      </c>
      <c r="B149" s="13">
        <f t="shared" si="8"/>
        <v>0.007350000000000001</v>
      </c>
      <c r="C149" s="13">
        <f t="shared" si="6"/>
        <v>0.018568331361560234</v>
      </c>
    </row>
    <row r="150" spans="1:3" ht="12.75">
      <c r="A150" s="13">
        <f t="shared" si="7"/>
        <v>148</v>
      </c>
      <c r="B150" s="13">
        <f t="shared" si="8"/>
        <v>0.0074</v>
      </c>
      <c r="C150" s="13">
        <f t="shared" si="6"/>
        <v>0.023621648325919526</v>
      </c>
    </row>
    <row r="151" spans="1:3" ht="12.75">
      <c r="A151" s="13">
        <f t="shared" si="7"/>
        <v>149</v>
      </c>
      <c r="B151" s="13">
        <f t="shared" si="8"/>
        <v>0.00745</v>
      </c>
      <c r="C151" s="13">
        <f t="shared" si="6"/>
        <v>0.028510226973493268</v>
      </c>
    </row>
    <row r="152" spans="1:3" ht="12.75">
      <c r="A152" s="13">
        <f t="shared" si="7"/>
        <v>150</v>
      </c>
      <c r="B152" s="13">
        <f t="shared" si="8"/>
        <v>0.007500000000000001</v>
      </c>
      <c r="C152" s="13">
        <f t="shared" si="6"/>
        <v>0.03323150170939243</v>
      </c>
    </row>
    <row r="153" spans="1:3" ht="12.75">
      <c r="A153" s="13">
        <f t="shared" si="7"/>
        <v>151</v>
      </c>
      <c r="B153" s="13">
        <f t="shared" si="8"/>
        <v>0.00755</v>
      </c>
      <c r="C153" s="13">
        <f t="shared" si="6"/>
        <v>0.03778320839606484</v>
      </c>
    </row>
    <row r="154" spans="1:3" ht="12.75">
      <c r="A154" s="13">
        <f t="shared" si="7"/>
        <v>152</v>
      </c>
      <c r="B154" s="13">
        <f t="shared" si="8"/>
        <v>0.0076</v>
      </c>
      <c r="C154" s="13">
        <f t="shared" si="6"/>
        <v>0.042163379677455363</v>
      </c>
    </row>
    <row r="155" spans="1:3" ht="12.75">
      <c r="A155" s="13">
        <f t="shared" si="7"/>
        <v>153</v>
      </c>
      <c r="B155" s="13">
        <f t="shared" si="8"/>
        <v>0.0076500000000000005</v>
      </c>
      <c r="C155" s="13">
        <f t="shared" si="6"/>
        <v>0.04637034000871645</v>
      </c>
    </row>
    <row r="156" spans="1:3" ht="12.75">
      <c r="A156" s="13">
        <f t="shared" si="7"/>
        <v>154</v>
      </c>
      <c r="B156" s="13">
        <f t="shared" si="8"/>
        <v>0.0077</v>
      </c>
      <c r="C156" s="13">
        <f t="shared" si="6"/>
        <v>0.05040270040611119</v>
      </c>
    </row>
    <row r="157" spans="1:3" ht="12.75">
      <c r="A157" s="13">
        <f t="shared" si="7"/>
        <v>155</v>
      </c>
      <c r="B157" s="13">
        <f t="shared" si="8"/>
        <v>0.00775</v>
      </c>
      <c r="C157" s="13">
        <f t="shared" si="6"/>
        <v>0.05425935293175766</v>
      </c>
    </row>
    <row r="158" spans="1:3" ht="12.75">
      <c r="A158" s="13">
        <f t="shared" si="7"/>
        <v>156</v>
      </c>
      <c r="B158" s="13">
        <f t="shared" si="8"/>
        <v>0.0078000000000000005</v>
      </c>
      <c r="C158" s="13">
        <f t="shared" si="6"/>
        <v>0.057939464927856205</v>
      </c>
    </row>
    <row r="159" spans="1:3" ht="12.75">
      <c r="A159" s="13">
        <f t="shared" si="7"/>
        <v>157</v>
      </c>
      <c r="B159" s="13">
        <f t="shared" si="8"/>
        <v>0.007850000000000001</v>
      </c>
      <c r="C159" s="13">
        <f t="shared" si="6"/>
        <v>0.061442473015009894</v>
      </c>
    </row>
    <row r="160" spans="1:3" ht="12.75">
      <c r="A160" s="13">
        <f t="shared" si="7"/>
        <v>158</v>
      </c>
      <c r="B160" s="13">
        <f t="shared" si="8"/>
        <v>0.0079</v>
      </c>
      <c r="C160" s="13">
        <f t="shared" si="6"/>
        <v>0.06476807686920001</v>
      </c>
    </row>
    <row r="161" spans="1:3" ht="12.75">
      <c r="A161" s="13">
        <f t="shared" si="7"/>
        <v>159</v>
      </c>
      <c r="B161" s="13">
        <f t="shared" si="8"/>
        <v>0.00795</v>
      </c>
      <c r="C161" s="13">
        <f t="shared" si="6"/>
        <v>0.06791623279190849</v>
      </c>
    </row>
    <row r="162" spans="1:3" ht="12.75">
      <c r="A162" s="13">
        <f t="shared" si="7"/>
        <v>160</v>
      </c>
      <c r="B162" s="13">
        <f t="shared" si="8"/>
        <v>0.008</v>
      </c>
      <c r="C162" s="13">
        <f t="shared" si="6"/>
        <v>0.07088714708779208</v>
      </c>
    </row>
    <row r="163" spans="1:3" ht="12.75">
      <c r="A163" s="13">
        <f t="shared" si="7"/>
        <v>161</v>
      </c>
      <c r="B163" s="13">
        <f t="shared" si="8"/>
        <v>0.00805</v>
      </c>
      <c r="C163" s="13">
        <f t="shared" si="6"/>
        <v>0.07368126926420857</v>
      </c>
    </row>
    <row r="164" spans="1:3" ht="12.75">
      <c r="A164" s="13">
        <f t="shared" si="7"/>
        <v>162</v>
      </c>
      <c r="B164" s="13">
        <f t="shared" si="8"/>
        <v>0.0081</v>
      </c>
      <c r="C164" s="13">
        <f t="shared" si="6"/>
        <v>0.07629928506677243</v>
      </c>
    </row>
    <row r="165" spans="1:3" ht="12.75">
      <c r="A165" s="13">
        <f t="shared" si="7"/>
        <v>163</v>
      </c>
      <c r="B165" s="13">
        <f t="shared" si="8"/>
        <v>0.008150000000000001</v>
      </c>
      <c r="C165" s="13">
        <f t="shared" si="6"/>
        <v>0.07874210936497644</v>
      </c>
    </row>
    <row r="166" spans="1:3" ht="12.75">
      <c r="A166" s="13">
        <f t="shared" si="7"/>
        <v>164</v>
      </c>
      <c r="B166" s="13">
        <f t="shared" si="8"/>
        <v>0.0082</v>
      </c>
      <c r="C166" s="13">
        <f t="shared" si="6"/>
        <v>0.08101087890176327</v>
      </c>
    </row>
    <row r="167" spans="1:3" ht="12.75">
      <c r="A167" s="13">
        <f t="shared" si="7"/>
        <v>165</v>
      </c>
      <c r="B167" s="13">
        <f t="shared" si="8"/>
        <v>0.00825</v>
      </c>
      <c r="C167" s="13">
        <f t="shared" si="6"/>
        <v>0.08310694492075893</v>
      </c>
    </row>
    <row r="168" spans="1:3" ht="12.75">
      <c r="A168" s="13">
        <f t="shared" si="7"/>
        <v>166</v>
      </c>
      <c r="B168" s="13">
        <f t="shared" si="8"/>
        <v>0.0083</v>
      </c>
      <c r="C168" s="13">
        <f t="shared" si="6"/>
        <v>0.08503186568469275</v>
      </c>
    </row>
    <row r="169" spans="1:3" ht="12.75">
      <c r="A169" s="13">
        <f t="shared" si="7"/>
        <v>167</v>
      </c>
      <c r="B169" s="13">
        <f t="shared" si="8"/>
        <v>0.00835</v>
      </c>
      <c r="C169" s="13">
        <f t="shared" si="6"/>
        <v>0.08678739889833223</v>
      </c>
    </row>
    <row r="170" spans="1:3" ht="12.75">
      <c r="A170" s="13">
        <f t="shared" si="7"/>
        <v>168</v>
      </c>
      <c r="B170" s="13">
        <f t="shared" si="8"/>
        <v>0.008400000000000001</v>
      </c>
      <c r="C170" s="13">
        <f t="shared" si="6"/>
        <v>0.08837549404904538</v>
      </c>
    </row>
    <row r="171" spans="1:3" ht="12.75">
      <c r="A171" s="13">
        <f t="shared" si="7"/>
        <v>169</v>
      </c>
      <c r="B171" s="13">
        <f t="shared" si="8"/>
        <v>0.008450000000000001</v>
      </c>
      <c r="C171" s="13">
        <f t="shared" si="6"/>
        <v>0.08979828467787801</v>
      </c>
    </row>
    <row r="172" spans="1:3" ht="12.75">
      <c r="A172" s="13">
        <f t="shared" si="7"/>
        <v>170</v>
      </c>
      <c r="B172" s="13">
        <f t="shared" si="8"/>
        <v>0.0085</v>
      </c>
      <c r="C172" s="13">
        <f t="shared" si="6"/>
        <v>0.09105808059379596</v>
      </c>
    </row>
    <row r="173" spans="1:3" ht="12.75">
      <c r="A173" s="13">
        <f t="shared" si="7"/>
        <v>171</v>
      </c>
      <c r="B173" s="13">
        <f t="shared" si="8"/>
        <v>0.00855</v>
      </c>
      <c r="C173" s="13">
        <f t="shared" si="6"/>
        <v>0.09215736004349022</v>
      </c>
    </row>
    <row r="174" spans="1:3" ht="12.75">
      <c r="A174" s="13">
        <f t="shared" si="7"/>
        <v>172</v>
      </c>
      <c r="B174" s="13">
        <f t="shared" si="8"/>
        <v>0.0086</v>
      </c>
      <c r="C174" s="13">
        <f t="shared" si="6"/>
        <v>0.09309876184888573</v>
      </c>
    </row>
    <row r="175" spans="1:3" ht="12.75">
      <c r="A175" s="13">
        <f t="shared" si="7"/>
        <v>173</v>
      </c>
      <c r="B175" s="13">
        <f t="shared" si="8"/>
        <v>0.00865</v>
      </c>
      <c r="C175" s="13">
        <f t="shared" si="6"/>
        <v>0.09388507752422019</v>
      </c>
    </row>
    <row r="176" spans="1:3" ht="12.75">
      <c r="A176" s="13">
        <f t="shared" si="7"/>
        <v>174</v>
      </c>
      <c r="B176" s="13">
        <f t="shared" si="8"/>
        <v>0.008700000000000001</v>
      </c>
      <c r="C176" s="13">
        <f t="shared" si="6"/>
        <v>0.09451924338428207</v>
      </c>
    </row>
    <row r="177" spans="1:3" ht="12.75">
      <c r="A177" s="13">
        <f t="shared" si="7"/>
        <v>175</v>
      </c>
      <c r="B177" s="13">
        <f t="shared" si="8"/>
        <v>0.00875</v>
      </c>
      <c r="C177" s="13">
        <f t="shared" si="6"/>
        <v>0.09500433265510466</v>
      </c>
    </row>
    <row r="178" spans="1:3" ht="12.75">
      <c r="A178" s="13">
        <f t="shared" si="7"/>
        <v>176</v>
      </c>
      <c r="B178" s="13">
        <f t="shared" si="8"/>
        <v>0.0088</v>
      </c>
      <c r="C178" s="13">
        <f t="shared" si="6"/>
        <v>0.09534354759811774</v>
      </c>
    </row>
    <row r="179" spans="1:3" ht="12.75">
      <c r="A179" s="13">
        <f t="shared" si="7"/>
        <v>177</v>
      </c>
      <c r="B179" s="13">
        <f t="shared" si="8"/>
        <v>0.00885</v>
      </c>
      <c r="C179" s="13">
        <f t="shared" si="6"/>
        <v>0.09554021165845084</v>
      </c>
    </row>
    <row r="180" spans="1:3" ht="12.75">
      <c r="A180" s="13">
        <f t="shared" si="7"/>
        <v>178</v>
      </c>
      <c r="B180" s="13">
        <f t="shared" si="8"/>
        <v>0.0089</v>
      </c>
      <c r="C180" s="13">
        <f t="shared" si="6"/>
        <v>0.09559776164777269</v>
      </c>
    </row>
    <row r="181" spans="1:3" ht="12.75">
      <c r="A181" s="13">
        <f t="shared" si="7"/>
        <v>179</v>
      </c>
      <c r="B181" s="13">
        <f t="shared" si="8"/>
        <v>0.00895</v>
      </c>
      <c r="C181" s="13">
        <f t="shared" si="6"/>
        <v>0.09551973997172832</v>
      </c>
    </row>
    <row r="182" spans="1:3" ht="12.75">
      <c r="A182" s="13">
        <f t="shared" si="7"/>
        <v>180</v>
      </c>
      <c r="B182" s="13">
        <f t="shared" si="8"/>
        <v>0.009000000000000001</v>
      </c>
      <c r="C182" s="13">
        <f t="shared" si="6"/>
        <v>0.09530978691171513</v>
      </c>
    </row>
    <row r="183" spans="1:3" ht="12.75">
      <c r="A183" s="13">
        <f t="shared" si="7"/>
        <v>181</v>
      </c>
      <c r="B183" s="13">
        <f t="shared" si="8"/>
        <v>0.00905</v>
      </c>
      <c r="C183" s="13">
        <f t="shared" si="6"/>
        <v>0.09497163297040609</v>
      </c>
    </row>
    <row r="184" spans="1:3" ht="12.75">
      <c r="A184" s="13">
        <f t="shared" si="7"/>
        <v>182</v>
      </c>
      <c r="B184" s="13">
        <f t="shared" si="8"/>
        <v>0.0091</v>
      </c>
      <c r="C184" s="13">
        <f t="shared" si="6"/>
        <v>0.09450909129009584</v>
      </c>
    </row>
    <row r="185" spans="1:3" ht="12.75">
      <c r="A185" s="13">
        <f t="shared" si="7"/>
        <v>183</v>
      </c>
      <c r="B185" s="13">
        <f t="shared" si="8"/>
        <v>0.00915</v>
      </c>
      <c r="C185" s="13">
        <f t="shared" si="6"/>
        <v>0.0939260501526048</v>
      </c>
    </row>
    <row r="186" spans="1:3" ht="12.75">
      <c r="A186" s="13">
        <f t="shared" si="7"/>
        <v>184</v>
      </c>
      <c r="B186" s="13">
        <f t="shared" si="8"/>
        <v>0.0092</v>
      </c>
      <c r="C186" s="13">
        <f t="shared" si="6"/>
        <v>0.0932264655691374</v>
      </c>
    </row>
    <row r="187" spans="1:3" ht="12.75">
      <c r="A187" s="13">
        <f t="shared" si="7"/>
        <v>185</v>
      </c>
      <c r="B187" s="13">
        <f t="shared" si="8"/>
        <v>0.009250000000000001</v>
      </c>
      <c r="C187" s="13">
        <f t="shared" si="6"/>
        <v>0.09241435396814296</v>
      </c>
    </row>
    <row r="188" spans="1:3" ht="12.75">
      <c r="A188" s="13">
        <f t="shared" si="7"/>
        <v>186</v>
      </c>
      <c r="B188" s="13">
        <f t="shared" si="8"/>
        <v>0.009300000000000001</v>
      </c>
      <c r="C188" s="13">
        <f t="shared" si="6"/>
        <v>0.09149378498888264</v>
      </c>
    </row>
    <row r="189" spans="1:3" ht="12.75">
      <c r="A189" s="13">
        <f t="shared" si="7"/>
        <v>187</v>
      </c>
      <c r="B189" s="13">
        <f t="shared" si="8"/>
        <v>0.00935</v>
      </c>
      <c r="C189" s="13">
        <f t="shared" si="6"/>
        <v>0.09046887438805526</v>
      </c>
    </row>
    <row r="190" spans="1:3" ht="12.75">
      <c r="A190" s="13">
        <f t="shared" si="7"/>
        <v>188</v>
      </c>
      <c r="B190" s="13">
        <f t="shared" si="8"/>
        <v>0.0094</v>
      </c>
      <c r="C190" s="13">
        <f t="shared" si="6"/>
        <v>0.08934377706648688</v>
      </c>
    </row>
    <row r="191" spans="1:3" ht="12.75">
      <c r="A191" s="13">
        <f t="shared" si="7"/>
        <v>189</v>
      </c>
      <c r="B191" s="13">
        <f t="shared" si="8"/>
        <v>0.00945</v>
      </c>
      <c r="C191" s="13">
        <f t="shared" si="6"/>
        <v>0.08812268022253628</v>
      </c>
    </row>
    <row r="192" spans="1:3" ht="12.75">
      <c r="A192" s="13">
        <f t="shared" si="7"/>
        <v>190</v>
      </c>
      <c r="B192" s="13">
        <f t="shared" si="8"/>
        <v>0.0095</v>
      </c>
      <c r="C192" s="13">
        <f t="shared" si="6"/>
        <v>0.08680979663851807</v>
      </c>
    </row>
    <row r="193" spans="1:3" ht="12.75">
      <c r="A193" s="13">
        <f t="shared" si="7"/>
        <v>191</v>
      </c>
      <c r="B193" s="13">
        <f t="shared" si="8"/>
        <v>0.009550000000000001</v>
      </c>
      <c r="C193" s="13">
        <f t="shared" si="6"/>
        <v>0.08540935810609532</v>
      </c>
    </row>
    <row r="194" spans="1:3" ht="12.75">
      <c r="A194" s="13">
        <f t="shared" si="7"/>
        <v>192</v>
      </c>
      <c r="B194" s="13">
        <f t="shared" si="8"/>
        <v>0.009600000000000001</v>
      </c>
      <c r="C194" s="13">
        <f aca="true" t="shared" si="9" ref="C194:C257">IF($B194&lt;E$4,E$5,E$5+E$3-E$3*(EXP(-E$7*E$9*($B194-E$4)))*((E$7/(1-E$7^2)^0.5)*SIN(E$9*($B194-E$4)*(1-E$7^2)^0.5)+COS(E$9*($B194-E$4)*(1-E$7^2)^0.5)))</f>
        <v>0.0839256089962429</v>
      </c>
    </row>
    <row r="195" spans="1:3" ht="12.75">
      <c r="A195" s="13">
        <f aca="true" t="shared" si="10" ref="A195:A258">A194+1</f>
        <v>193</v>
      </c>
      <c r="B195" s="13">
        <f aca="true" t="shared" si="11" ref="B195:B258">A195*$E$16</f>
        <v>0.00965</v>
      </c>
      <c r="C195" s="13">
        <f t="shared" si="9"/>
        <v>0.0823627999790335</v>
      </c>
    </row>
    <row r="196" spans="1:3" ht="12.75">
      <c r="A196" s="13">
        <f t="shared" si="10"/>
        <v>194</v>
      </c>
      <c r="B196" s="13">
        <f t="shared" si="11"/>
        <v>0.0097</v>
      </c>
      <c r="C196" s="13">
        <f t="shared" si="9"/>
        <v>0.08072518189815289</v>
      </c>
    </row>
    <row r="197" spans="1:3" ht="12.75">
      <c r="A197" s="13">
        <f t="shared" si="10"/>
        <v>195</v>
      </c>
      <c r="B197" s="13">
        <f t="shared" si="11"/>
        <v>0.00975</v>
      </c>
      <c r="C197" s="13">
        <f t="shared" si="9"/>
        <v>0.07901699980470546</v>
      </c>
    </row>
    <row r="198" spans="1:3" ht="12.75">
      <c r="A198" s="13">
        <f t="shared" si="10"/>
        <v>196</v>
      </c>
      <c r="B198" s="13">
        <f t="shared" si="11"/>
        <v>0.0098</v>
      </c>
      <c r="C198" s="13">
        <f t="shared" si="9"/>
        <v>0.07724248715452803</v>
      </c>
    </row>
    <row r="199" spans="1:3" ht="12.75">
      <c r="A199" s="13">
        <f t="shared" si="10"/>
        <v>197</v>
      </c>
      <c r="B199" s="13">
        <f t="shared" si="11"/>
        <v>0.009850000000000001</v>
      </c>
      <c r="C199" s="13">
        <f t="shared" si="9"/>
        <v>0.07540586017289268</v>
      </c>
    </row>
    <row r="200" spans="1:3" ht="12.75">
      <c r="A200" s="13">
        <f t="shared" si="10"/>
        <v>198</v>
      </c>
      <c r="B200" s="13">
        <f t="shared" si="11"/>
        <v>0.0099</v>
      </c>
      <c r="C200" s="13">
        <f t="shared" si="9"/>
        <v>0.07351131239014132</v>
      </c>
    </row>
    <row r="201" spans="1:3" ht="12.75">
      <c r="A201" s="13">
        <f t="shared" si="10"/>
        <v>199</v>
      </c>
      <c r="B201" s="13">
        <f t="shared" si="11"/>
        <v>0.00995</v>
      </c>
      <c r="C201" s="13">
        <f t="shared" si="9"/>
        <v>0.07156300935146444</v>
      </c>
    </row>
    <row r="202" spans="1:3" ht="12.75">
      <c r="A202" s="13">
        <f t="shared" si="10"/>
        <v>200</v>
      </c>
      <c r="B202" s="13">
        <f t="shared" si="11"/>
        <v>0.01</v>
      </c>
      <c r="C202" s="13">
        <f t="shared" si="9"/>
        <v>0.06956508350370831</v>
      </c>
    </row>
    <row r="203" spans="1:3" ht="12.75">
      <c r="A203" s="13">
        <f t="shared" si="10"/>
        <v>201</v>
      </c>
      <c r="B203" s="13">
        <f t="shared" si="11"/>
        <v>0.01005</v>
      </c>
      <c r="C203" s="13">
        <f t="shared" si="9"/>
        <v>0.06752162926176987</v>
      </c>
    </row>
    <row r="204" spans="1:3" ht="12.75">
      <c r="A204" s="13">
        <f t="shared" si="10"/>
        <v>202</v>
      </c>
      <c r="B204" s="13">
        <f t="shared" si="11"/>
        <v>0.010100000000000001</v>
      </c>
      <c r="C204" s="13">
        <f t="shared" si="9"/>
        <v>0.06543669825682268</v>
      </c>
    </row>
    <row r="205" spans="1:3" ht="12.75">
      <c r="A205" s="13">
        <f t="shared" si="10"/>
        <v>203</v>
      </c>
      <c r="B205" s="13">
        <f t="shared" si="11"/>
        <v>0.010150000000000001</v>
      </c>
      <c r="C205" s="13">
        <f t="shared" si="9"/>
        <v>0.06331429476830208</v>
      </c>
    </row>
    <row r="206" spans="1:3" ht="12.75">
      <c r="A206" s="13">
        <f t="shared" si="10"/>
        <v>204</v>
      </c>
      <c r="B206" s="13">
        <f t="shared" si="11"/>
        <v>0.0102</v>
      </c>
      <c r="C206" s="13">
        <f t="shared" si="9"/>
        <v>0.06115837134126939</v>
      </c>
    </row>
    <row r="207" spans="1:3" ht="12.75">
      <c r="A207" s="13">
        <f t="shared" si="10"/>
        <v>205</v>
      </c>
      <c r="B207" s="13">
        <f t="shared" si="11"/>
        <v>0.01025</v>
      </c>
      <c r="C207" s="13">
        <f t="shared" si="9"/>
        <v>0.05897282459047488</v>
      </c>
    </row>
    <row r="208" spans="1:3" ht="12.75">
      <c r="A208" s="13">
        <f t="shared" si="10"/>
        <v>206</v>
      </c>
      <c r="B208" s="13">
        <f t="shared" si="11"/>
        <v>0.0103</v>
      </c>
      <c r="C208" s="13">
        <f t="shared" si="9"/>
        <v>0.05676149119214072</v>
      </c>
    </row>
    <row r="209" spans="1:3" ht="12.75">
      <c r="A209" s="13">
        <f t="shared" si="10"/>
        <v>207</v>
      </c>
      <c r="B209" s="13">
        <f t="shared" si="11"/>
        <v>0.01035</v>
      </c>
      <c r="C209" s="13">
        <f t="shared" si="9"/>
        <v>0.054528144064197086</v>
      </c>
    </row>
    <row r="210" spans="1:3" ht="12.75">
      <c r="A210" s="13">
        <f t="shared" si="10"/>
        <v>208</v>
      </c>
      <c r="B210" s="13">
        <f t="shared" si="11"/>
        <v>0.010400000000000001</v>
      </c>
      <c r="C210" s="13">
        <f t="shared" si="9"/>
        <v>0.05227648873541975</v>
      </c>
    </row>
    <row r="211" spans="1:3" ht="12.75">
      <c r="A211" s="13">
        <f t="shared" si="10"/>
        <v>209</v>
      </c>
      <c r="B211" s="13">
        <f t="shared" si="11"/>
        <v>0.010450000000000001</v>
      </c>
      <c r="C211" s="13">
        <f t="shared" si="9"/>
        <v>0.05001015990364193</v>
      </c>
    </row>
    <row r="212" spans="1:3" ht="12.75">
      <c r="A212" s="13">
        <f t="shared" si="10"/>
        <v>210</v>
      </c>
      <c r="B212" s="13">
        <f t="shared" si="11"/>
        <v>0.0105</v>
      </c>
      <c r="C212" s="13">
        <f t="shared" si="9"/>
        <v>0.047732718182942675</v>
      </c>
    </row>
    <row r="213" spans="1:3" ht="12.75">
      <c r="A213" s="13">
        <f t="shared" si="10"/>
        <v>211</v>
      </c>
      <c r="B213" s="13">
        <f t="shared" si="11"/>
        <v>0.01055</v>
      </c>
      <c r="C213" s="13">
        <f t="shared" si="9"/>
        <v>0.045447647039452685</v>
      </c>
    </row>
    <row r="214" spans="1:3" ht="12.75">
      <c r="A214" s="13">
        <f t="shared" si="10"/>
        <v>212</v>
      </c>
      <c r="B214" s="13">
        <f t="shared" si="11"/>
        <v>0.0106</v>
      </c>
      <c r="C214" s="13">
        <f t="shared" si="9"/>
        <v>0.04315834991516232</v>
      </c>
    </row>
    <row r="215" spans="1:3" ht="12.75">
      <c r="A215" s="13">
        <f t="shared" si="10"/>
        <v>213</v>
      </c>
      <c r="B215" s="13">
        <f t="shared" si="11"/>
        <v>0.01065</v>
      </c>
      <c r="C215" s="13">
        <f t="shared" si="9"/>
        <v>0.04086814753886852</v>
      </c>
    </row>
    <row r="216" spans="1:3" ht="12.75">
      <c r="A216" s="13">
        <f t="shared" si="10"/>
        <v>214</v>
      </c>
      <c r="B216" s="13">
        <f t="shared" si="11"/>
        <v>0.010700000000000001</v>
      </c>
      <c r="C216" s="13">
        <f t="shared" si="9"/>
        <v>0.0385802754231591</v>
      </c>
    </row>
    <row r="217" spans="1:3" ht="12.75">
      <c r="A217" s="13">
        <f t="shared" si="10"/>
        <v>215</v>
      </c>
      <c r="B217" s="13">
        <f t="shared" si="11"/>
        <v>0.010750000000000001</v>
      </c>
      <c r="C217" s="13">
        <f t="shared" si="9"/>
        <v>0.036297881546099406</v>
      </c>
    </row>
    <row r="218" spans="1:3" ht="12.75">
      <c r="A218" s="13">
        <f t="shared" si="10"/>
        <v>216</v>
      </c>
      <c r="B218" s="13">
        <f t="shared" si="11"/>
        <v>0.0108</v>
      </c>
      <c r="C218" s="13">
        <f t="shared" si="9"/>
        <v>0.034024024216061016</v>
      </c>
    </row>
    <row r="219" spans="1:3" ht="12.75">
      <c r="A219" s="13">
        <f t="shared" si="10"/>
        <v>217</v>
      </c>
      <c r="B219" s="13">
        <f t="shared" si="11"/>
        <v>0.01085</v>
      </c>
      <c r="C219" s="13">
        <f t="shared" si="9"/>
        <v>0.03176167011791935</v>
      </c>
    </row>
    <row r="220" spans="1:3" ht="12.75">
      <c r="A220" s="13">
        <f t="shared" si="10"/>
        <v>218</v>
      </c>
      <c r="B220" s="13">
        <f t="shared" si="11"/>
        <v>0.0109</v>
      </c>
      <c r="C220" s="13">
        <f t="shared" si="9"/>
        <v>0.029513692538634916</v>
      </c>
    </row>
    <row r="221" spans="1:3" ht="12.75">
      <c r="A221" s="13">
        <f t="shared" si="10"/>
        <v>219</v>
      </c>
      <c r="B221" s="13">
        <f t="shared" si="11"/>
        <v>0.01095</v>
      </c>
      <c r="C221" s="13">
        <f t="shared" si="9"/>
        <v>0.027282869770035828</v>
      </c>
    </row>
    <row r="222" spans="1:3" ht="12.75">
      <c r="A222" s="13">
        <f t="shared" si="10"/>
        <v>220</v>
      </c>
      <c r="B222" s="13">
        <f t="shared" si="11"/>
        <v>0.011000000000000001</v>
      </c>
      <c r="C222" s="13">
        <f t="shared" si="9"/>
        <v>0.02507188368642607</v>
      </c>
    </row>
    <row r="223" spans="1:3" ht="12.75">
      <c r="A223" s="13">
        <f t="shared" si="10"/>
        <v>221</v>
      </c>
      <c r="B223" s="13">
        <f t="shared" si="11"/>
        <v>0.01105</v>
      </c>
      <c r="C223" s="13">
        <f t="shared" si="9"/>
        <v>0.022883318494461485</v>
      </c>
    </row>
    <row r="224" spans="1:3" ht="12.75">
      <c r="A224" s="13">
        <f t="shared" si="10"/>
        <v>222</v>
      </c>
      <c r="B224" s="13">
        <f t="shared" si="11"/>
        <v>0.0111</v>
      </c>
      <c r="C224" s="13">
        <f t="shared" si="9"/>
        <v>0.020719659652559678</v>
      </c>
    </row>
    <row r="225" spans="1:3" ht="12.75">
      <c r="A225" s="13">
        <f t="shared" si="10"/>
        <v>223</v>
      </c>
      <c r="B225" s="13">
        <f t="shared" si="11"/>
        <v>0.01115</v>
      </c>
      <c r="C225" s="13">
        <f t="shared" si="9"/>
        <v>0.018583292956944972</v>
      </c>
    </row>
    <row r="226" spans="1:3" ht="12.75">
      <c r="A226" s="13">
        <f t="shared" si="10"/>
        <v>224</v>
      </c>
      <c r="B226" s="13">
        <f t="shared" si="11"/>
        <v>0.0112</v>
      </c>
      <c r="C226" s="13">
        <f t="shared" si="9"/>
        <v>0.016476503791269116</v>
      </c>
    </row>
    <row r="227" spans="1:3" ht="12.75">
      <c r="A227" s="13">
        <f t="shared" si="10"/>
        <v>225</v>
      </c>
      <c r="B227" s="13">
        <f t="shared" si="11"/>
        <v>0.011250000000000001</v>
      </c>
      <c r="C227" s="13">
        <f t="shared" si="9"/>
        <v>0.014401476536600594</v>
      </c>
    </row>
    <row r="228" spans="1:3" ht="12.75">
      <c r="A228" s="13">
        <f t="shared" si="10"/>
        <v>226</v>
      </c>
      <c r="B228" s="13">
        <f t="shared" si="11"/>
        <v>0.011300000000000001</v>
      </c>
      <c r="C228" s="13">
        <f t="shared" si="9"/>
        <v>0.012360294138433855</v>
      </c>
    </row>
    <row r="229" spans="1:3" ht="12.75">
      <c r="A229" s="13">
        <f t="shared" si="10"/>
        <v>227</v>
      </c>
      <c r="B229" s="13">
        <f t="shared" si="11"/>
        <v>0.01135</v>
      </c>
      <c r="C229" s="13">
        <f t="shared" si="9"/>
        <v>0.010354937827234107</v>
      </c>
    </row>
    <row r="230" spans="1:3" ht="12.75">
      <c r="A230" s="13">
        <f t="shared" si="10"/>
        <v>228</v>
      </c>
      <c r="B230" s="13">
        <f t="shared" si="11"/>
        <v>0.0114</v>
      </c>
      <c r="C230" s="13">
        <f t="shared" si="9"/>
        <v>0.008387286988914123</v>
      </c>
    </row>
    <row r="231" spans="1:3" ht="12.75">
      <c r="A231" s="13">
        <f t="shared" si="10"/>
        <v>229</v>
      </c>
      <c r="B231" s="13">
        <f t="shared" si="11"/>
        <v>0.01145</v>
      </c>
      <c r="C231" s="13">
        <f t="shared" si="9"/>
        <v>0.0064591191815168356</v>
      </c>
    </row>
    <row r="232" spans="1:3" ht="12.75">
      <c r="A232" s="13">
        <f t="shared" si="10"/>
        <v>230</v>
      </c>
      <c r="B232" s="13">
        <f t="shared" si="11"/>
        <v>0.0115</v>
      </c>
      <c r="C232" s="13">
        <f t="shared" si="9"/>
        <v>0.0045721102942748474</v>
      </c>
    </row>
    <row r="233" spans="1:3" ht="12.75">
      <c r="A233" s="13">
        <f t="shared" si="10"/>
        <v>231</v>
      </c>
      <c r="B233" s="13">
        <f t="shared" si="11"/>
        <v>0.011550000000000001</v>
      </c>
      <c r="C233" s="13">
        <f t="shared" si="9"/>
        <v>0.0027278348451133905</v>
      </c>
    </row>
    <row r="234" spans="1:3" ht="12.75">
      <c r="A234" s="13">
        <f t="shared" si="10"/>
        <v>232</v>
      </c>
      <c r="B234" s="13">
        <f t="shared" si="11"/>
        <v>0.011600000000000001</v>
      </c>
      <c r="C234" s="13">
        <f t="shared" si="9"/>
        <v>0.0009277664125765238</v>
      </c>
    </row>
    <row r="235" spans="1:3" ht="12.75">
      <c r="A235" s="13">
        <f t="shared" si="10"/>
        <v>233</v>
      </c>
      <c r="B235" s="13">
        <f t="shared" si="11"/>
        <v>0.01165</v>
      </c>
      <c r="C235" s="13">
        <f t="shared" si="9"/>
        <v>-0.0008267218019329421</v>
      </c>
    </row>
    <row r="236" spans="1:3" ht="12.75">
      <c r="A236" s="13">
        <f t="shared" si="10"/>
        <v>234</v>
      </c>
      <c r="B236" s="13">
        <f t="shared" si="11"/>
        <v>0.0117</v>
      </c>
      <c r="C236" s="13">
        <f t="shared" si="9"/>
        <v>-0.0025343562857799836</v>
      </c>
    </row>
    <row r="237" spans="1:3" ht="12.75">
      <c r="A237" s="13">
        <f t="shared" si="10"/>
        <v>235</v>
      </c>
      <c r="B237" s="13">
        <f t="shared" si="11"/>
        <v>0.01175</v>
      </c>
      <c r="C237" s="13">
        <f t="shared" si="9"/>
        <v>-0.0041939624048417425</v>
      </c>
    </row>
    <row r="238" spans="1:3" ht="12.75">
      <c r="A238" s="13">
        <f t="shared" si="10"/>
        <v>236</v>
      </c>
      <c r="B238" s="13">
        <f t="shared" si="11"/>
        <v>0.0118</v>
      </c>
      <c r="C238" s="13">
        <f t="shared" si="9"/>
        <v>-0.005804463475681156</v>
      </c>
    </row>
    <row r="239" spans="1:3" ht="12.75">
      <c r="A239" s="13">
        <f t="shared" si="10"/>
        <v>237</v>
      </c>
      <c r="B239" s="13">
        <f t="shared" si="11"/>
        <v>0.011850000000000001</v>
      </c>
      <c r="C239" s="13">
        <f t="shared" si="9"/>
        <v>-0.0073648797245116394</v>
      </c>
    </row>
    <row r="240" spans="1:3" ht="12.75">
      <c r="A240" s="13">
        <f t="shared" si="10"/>
        <v>238</v>
      </c>
      <c r="B240" s="13">
        <f t="shared" si="11"/>
        <v>0.0119</v>
      </c>
      <c r="C240" s="13">
        <f t="shared" si="9"/>
        <v>-0.008874327137362028</v>
      </c>
    </row>
    <row r="241" spans="1:3" ht="12.75">
      <c r="A241" s="13">
        <f t="shared" si="10"/>
        <v>239</v>
      </c>
      <c r="B241" s="13">
        <f t="shared" si="11"/>
        <v>0.01195</v>
      </c>
      <c r="C241" s="13">
        <f t="shared" si="9"/>
        <v>-0.010332016205888687</v>
      </c>
    </row>
    <row r="242" spans="1:3" ht="12.75">
      <c r="A242" s="13">
        <f t="shared" si="10"/>
        <v>240</v>
      </c>
      <c r="B242" s="13">
        <f t="shared" si="11"/>
        <v>0.012</v>
      </c>
      <c r="C242" s="13">
        <f t="shared" si="9"/>
        <v>-0.011737250573310131</v>
      </c>
    </row>
    <row r="243" spans="1:3" ht="12.75">
      <c r="A243" s="13">
        <f t="shared" si="10"/>
        <v>241</v>
      </c>
      <c r="B243" s="13">
        <f t="shared" si="11"/>
        <v>0.01205</v>
      </c>
      <c r="C243" s="13">
        <f t="shared" si="9"/>
        <v>-0.013089425584965135</v>
      </c>
    </row>
    <row r="244" spans="1:3" ht="12.75">
      <c r="A244" s="13">
        <f t="shared" si="10"/>
        <v>242</v>
      </c>
      <c r="B244" s="13">
        <f t="shared" si="11"/>
        <v>0.012100000000000001</v>
      </c>
      <c r="C244" s="13">
        <f t="shared" si="9"/>
        <v>-0.01438802674801191</v>
      </c>
    </row>
    <row r="245" spans="1:3" ht="12.75">
      <c r="A245" s="13">
        <f t="shared" si="10"/>
        <v>243</v>
      </c>
      <c r="B245" s="13">
        <f t="shared" si="11"/>
        <v>0.012150000000000001</v>
      </c>
      <c r="C245" s="13">
        <f t="shared" si="9"/>
        <v>-0.01563262810479272</v>
      </c>
    </row>
    <row r="246" spans="1:3" ht="12.75">
      <c r="A246" s="13">
        <f t="shared" si="10"/>
        <v>244</v>
      </c>
      <c r="B246" s="13">
        <f t="shared" si="11"/>
        <v>0.0122</v>
      </c>
      <c r="C246" s="13">
        <f t="shared" si="9"/>
        <v>-0.016822890524396897</v>
      </c>
    </row>
    <row r="247" spans="1:3" ht="12.75">
      <c r="A247" s="13">
        <f t="shared" si="10"/>
        <v>245</v>
      </c>
      <c r="B247" s="13">
        <f t="shared" si="11"/>
        <v>0.01225</v>
      </c>
      <c r="C247" s="13">
        <f t="shared" si="9"/>
        <v>-0.017958559916945626</v>
      </c>
    </row>
    <row r="248" spans="1:3" ht="12.75">
      <c r="A248" s="13">
        <f t="shared" si="10"/>
        <v>246</v>
      </c>
      <c r="B248" s="13">
        <f t="shared" si="11"/>
        <v>0.0123</v>
      </c>
      <c r="C248" s="13">
        <f t="shared" si="9"/>
        <v>-0.019039465375117522</v>
      </c>
    </row>
    <row r="249" spans="1:3" ht="12.75">
      <c r="A249" s="13">
        <f t="shared" si="10"/>
        <v>247</v>
      </c>
      <c r="B249" s="13">
        <f t="shared" si="11"/>
        <v>0.01235</v>
      </c>
      <c r="C249" s="13">
        <f t="shared" si="9"/>
        <v>-0.02006551724741587</v>
      </c>
    </row>
    <row r="250" spans="1:3" ht="12.75">
      <c r="A250" s="13">
        <f t="shared" si="10"/>
        <v>248</v>
      </c>
      <c r="B250" s="13">
        <f t="shared" si="11"/>
        <v>0.012400000000000001</v>
      </c>
      <c r="C250" s="13">
        <f t="shared" si="9"/>
        <v>-0.02103670514765708</v>
      </c>
    </row>
    <row r="251" spans="1:3" ht="12.75">
      <c r="A251" s="13">
        <f t="shared" si="10"/>
        <v>249</v>
      </c>
      <c r="B251" s="13">
        <f t="shared" si="11"/>
        <v>0.012450000000000001</v>
      </c>
      <c r="C251" s="13">
        <f t="shared" si="9"/>
        <v>-0.02195309590513383</v>
      </c>
    </row>
    <row r="252" spans="1:3" ht="12.75">
      <c r="A252" s="13">
        <f t="shared" si="10"/>
        <v>250</v>
      </c>
      <c r="B252" s="13">
        <f t="shared" si="11"/>
        <v>0.0125</v>
      </c>
      <c r="C252" s="13">
        <f t="shared" si="9"/>
        <v>-0.022814831459872148</v>
      </c>
    </row>
    <row r="253" spans="1:3" ht="12.75">
      <c r="A253" s="13">
        <f t="shared" si="10"/>
        <v>251</v>
      </c>
      <c r="B253" s="13">
        <f t="shared" si="11"/>
        <v>0.01255</v>
      </c>
      <c r="C253" s="13">
        <f t="shared" si="9"/>
        <v>-0.023622126707364324</v>
      </c>
    </row>
    <row r="254" spans="1:3" ht="12.75">
      <c r="A254" s="13">
        <f t="shared" si="10"/>
        <v>252</v>
      </c>
      <c r="B254" s="13">
        <f t="shared" si="11"/>
        <v>0.0126</v>
      </c>
      <c r="C254" s="13">
        <f t="shared" si="9"/>
        <v>-0.024375267297116577</v>
      </c>
    </row>
    <row r="255" spans="1:3" ht="12.75">
      <c r="A255" s="13">
        <f t="shared" si="10"/>
        <v>253</v>
      </c>
      <c r="B255" s="13">
        <f t="shared" si="11"/>
        <v>0.01265</v>
      </c>
      <c r="C255" s="13">
        <f t="shared" si="9"/>
        <v>-0.025074607389301503</v>
      </c>
    </row>
    <row r="256" spans="1:3" ht="12.75">
      <c r="A256" s="13">
        <f t="shared" si="10"/>
        <v>254</v>
      </c>
      <c r="B256" s="13">
        <f t="shared" si="11"/>
        <v>0.012700000000000001</v>
      </c>
      <c r="C256" s="13">
        <f t="shared" si="9"/>
        <v>-0.02572056737375272</v>
      </c>
    </row>
    <row r="257" spans="1:3" ht="12.75">
      <c r="A257" s="13">
        <f t="shared" si="10"/>
        <v>255</v>
      </c>
      <c r="B257" s="13">
        <f t="shared" si="11"/>
        <v>0.012750000000000001</v>
      </c>
      <c r="C257" s="13">
        <f t="shared" si="9"/>
        <v>-0.026313631555481484</v>
      </c>
    </row>
    <row r="258" spans="1:3" ht="12.75">
      <c r="A258" s="13">
        <f t="shared" si="10"/>
        <v>256</v>
      </c>
      <c r="B258" s="13">
        <f t="shared" si="11"/>
        <v>0.0128</v>
      </c>
      <c r="C258" s="13">
        <f aca="true" t="shared" si="12" ref="C258:C321">IF($B258&lt;E$4,E$5,E$5+E$3-E$3*(EXP(-E$7*E$9*($B258-E$4)))*((E$7/(1-E$7^2)^0.5)*SIN(E$9*($B258-E$4)*(1-E$7^2)^0.5)+COS(E$9*($B258-E$4)*(1-E$7^2)^0.5)))</f>
        <v>-0.02685434581083321</v>
      </c>
    </row>
    <row r="259" spans="1:3" ht="12.75">
      <c r="A259" s="13">
        <f aca="true" t="shared" si="13" ref="A259:A322">A258+1</f>
        <v>257</v>
      </c>
      <c r="B259" s="13">
        <f aca="true" t="shared" si="14" ref="B259:B322">A259*$E$16</f>
        <v>0.01285</v>
      </c>
      <c r="C259" s="13">
        <f t="shared" si="12"/>
        <v>-0.027343315218336064</v>
      </c>
    </row>
    <row r="260" spans="1:3" ht="12.75">
      <c r="A260" s="13">
        <f t="shared" si="13"/>
        <v>258</v>
      </c>
      <c r="B260" s="13">
        <f t="shared" si="14"/>
        <v>0.0129</v>
      </c>
      <c r="C260" s="13">
        <f t="shared" si="12"/>
        <v>-0.027781201668222583</v>
      </c>
    </row>
    <row r="261" spans="1:3" ht="12.75">
      <c r="A261" s="13">
        <f t="shared" si="13"/>
        <v>259</v>
      </c>
      <c r="B261" s="13">
        <f t="shared" si="14"/>
        <v>0.012950000000000001</v>
      </c>
      <c r="C261" s="13">
        <f t="shared" si="12"/>
        <v>-0.02816872145453312</v>
      </c>
    </row>
    <row r="262" spans="1:3" ht="12.75">
      <c r="A262" s="13">
        <f t="shared" si="13"/>
        <v>260</v>
      </c>
      <c r="B262" s="13">
        <f t="shared" si="14"/>
        <v>0.013000000000000001</v>
      </c>
      <c r="C262" s="13">
        <f t="shared" si="12"/>
        <v>-0.02850664285363135</v>
      </c>
    </row>
    <row r="263" spans="1:3" ht="12.75">
      <c r="A263" s="13">
        <f t="shared" si="13"/>
        <v>261</v>
      </c>
      <c r="B263" s="13">
        <f t="shared" si="14"/>
        <v>0.01305</v>
      </c>
      <c r="C263" s="13">
        <f t="shared" si="12"/>
        <v>-0.028795783692882087</v>
      </c>
    </row>
    <row r="264" spans="1:3" ht="12.75">
      <c r="A264" s="13">
        <f t="shared" si="13"/>
        <v>262</v>
      </c>
      <c r="B264" s="13">
        <f t="shared" si="14"/>
        <v>0.0131</v>
      </c>
      <c r="C264" s="13">
        <f t="shared" si="12"/>
        <v>-0.029037008913157098</v>
      </c>
    </row>
    <row r="265" spans="1:3" ht="12.75">
      <c r="A265" s="13">
        <f t="shared" si="13"/>
        <v>263</v>
      </c>
      <c r="B265" s="13">
        <f t="shared" si="14"/>
        <v>0.01315</v>
      </c>
      <c r="C265" s="13">
        <f t="shared" si="12"/>
        <v>-0.029231228128748305</v>
      </c>
    </row>
    <row r="266" spans="1:3" ht="12.75">
      <c r="A266" s="13">
        <f t="shared" si="13"/>
        <v>264</v>
      </c>
      <c r="B266" s="13">
        <f t="shared" si="14"/>
        <v>0.0132</v>
      </c>
      <c r="C266" s="13">
        <f t="shared" si="12"/>
        <v>-0.02937939318817849</v>
      </c>
    </row>
    <row r="267" spans="1:3" ht="12.75">
      <c r="A267" s="13">
        <f t="shared" si="13"/>
        <v>265</v>
      </c>
      <c r="B267" s="13">
        <f t="shared" si="14"/>
        <v>0.013250000000000001</v>
      </c>
      <c r="C267" s="13">
        <f t="shared" si="12"/>
        <v>-0.029482495739306114</v>
      </c>
    </row>
    <row r="268" spans="1:3" ht="12.75">
      <c r="A268" s="13">
        <f t="shared" si="13"/>
        <v>266</v>
      </c>
      <c r="B268" s="13">
        <f t="shared" si="14"/>
        <v>0.013300000000000001</v>
      </c>
      <c r="C268" s="13">
        <f t="shared" si="12"/>
        <v>-0.02954156480202808</v>
      </c>
    </row>
    <row r="269" spans="1:3" ht="12.75">
      <c r="A269" s="13">
        <f t="shared" si="13"/>
        <v>267</v>
      </c>
      <c r="B269" s="13">
        <f t="shared" si="14"/>
        <v>0.01335</v>
      </c>
      <c r="C269" s="13">
        <f t="shared" si="12"/>
        <v>-0.029557664351786483</v>
      </c>
    </row>
    <row r="270" spans="1:3" ht="12.75">
      <c r="A270" s="13">
        <f t="shared" si="13"/>
        <v>268</v>
      </c>
      <c r="B270" s="13">
        <f t="shared" si="14"/>
        <v>0.0134</v>
      </c>
      <c r="C270" s="13">
        <f t="shared" si="12"/>
        <v>-0.029531890916986853</v>
      </c>
    </row>
    <row r="271" spans="1:3" ht="12.75">
      <c r="A271" s="13">
        <f t="shared" si="13"/>
        <v>269</v>
      </c>
      <c r="B271" s="13">
        <f t="shared" si="14"/>
        <v>0.01345</v>
      </c>
      <c r="C271" s="13">
        <f t="shared" si="12"/>
        <v>-0.02946537119333527</v>
      </c>
    </row>
    <row r="272" spans="1:3" ht="12.75">
      <c r="A272" s="13">
        <f t="shared" si="13"/>
        <v>270</v>
      </c>
      <c r="B272" s="13">
        <f t="shared" si="14"/>
        <v>0.0135</v>
      </c>
      <c r="C272" s="13">
        <f t="shared" si="12"/>
        <v>-0.029359259677999783</v>
      </c>
    </row>
    <row r="273" spans="1:3" ht="12.75">
      <c r="A273" s="13">
        <f t="shared" si="13"/>
        <v>271</v>
      </c>
      <c r="B273" s="13">
        <f t="shared" si="14"/>
        <v>0.013550000000000001</v>
      </c>
      <c r="C273" s="13">
        <f t="shared" si="12"/>
        <v>-0.02921473632639733</v>
      </c>
    </row>
    <row r="274" spans="1:3" ht="12.75">
      <c r="A274" s="13">
        <f t="shared" si="13"/>
        <v>272</v>
      </c>
      <c r="B274" s="13">
        <f t="shared" si="14"/>
        <v>0.013600000000000001</v>
      </c>
      <c r="C274" s="13">
        <f t="shared" si="12"/>
        <v>-0.029033004234303487</v>
      </c>
    </row>
    <row r="275" spans="1:3" ht="12.75">
      <c r="A275" s="13">
        <f t="shared" si="13"/>
        <v>273</v>
      </c>
      <c r="B275" s="13">
        <f t="shared" si="14"/>
        <v>0.01365</v>
      </c>
      <c r="C275" s="13">
        <f t="shared" si="12"/>
        <v>-0.0288152873478763</v>
      </c>
    </row>
    <row r="276" spans="1:3" ht="12.75">
      <c r="A276" s="13">
        <f t="shared" si="13"/>
        <v>274</v>
      </c>
      <c r="B276" s="13">
        <f t="shared" si="14"/>
        <v>0.0137</v>
      </c>
      <c r="C276" s="13">
        <f t="shared" si="12"/>
        <v>-0.02856282820407872</v>
      </c>
    </row>
    <row r="277" spans="1:3" ht="12.75">
      <c r="A277" s="13">
        <f t="shared" si="13"/>
        <v>275</v>
      </c>
      <c r="B277" s="13">
        <f t="shared" si="14"/>
        <v>0.01375</v>
      </c>
      <c r="C277" s="13">
        <f t="shared" si="12"/>
        <v>-0.02827688570387708</v>
      </c>
    </row>
    <row r="278" spans="1:3" ht="12.75">
      <c r="A278" s="13">
        <f t="shared" si="13"/>
        <v>276</v>
      </c>
      <c r="B278" s="13">
        <f t="shared" si="14"/>
        <v>0.013800000000000002</v>
      </c>
      <c r="C278" s="13">
        <f t="shared" si="12"/>
        <v>-0.02795873292048464</v>
      </c>
    </row>
    <row r="279" spans="1:3" ht="12.75">
      <c r="A279" s="13">
        <f t="shared" si="13"/>
        <v>277</v>
      </c>
      <c r="B279" s="13">
        <f t="shared" si="14"/>
        <v>0.013850000000000001</v>
      </c>
      <c r="C279" s="13">
        <f t="shared" si="12"/>
        <v>-0.027609654944811896</v>
      </c>
    </row>
    <row r="280" spans="1:3" ht="12.75">
      <c r="A280" s="13">
        <f t="shared" si="13"/>
        <v>278</v>
      </c>
      <c r="B280" s="13">
        <f t="shared" si="14"/>
        <v>0.013900000000000001</v>
      </c>
      <c r="C280" s="13">
        <f t="shared" si="12"/>
        <v>-0.027230946770175752</v>
      </c>
    </row>
    <row r="281" spans="1:3" ht="12.75">
      <c r="A281" s="13">
        <f t="shared" si="13"/>
        <v>279</v>
      </c>
      <c r="B281" s="13">
        <f t="shared" si="14"/>
        <v>0.01395</v>
      </c>
      <c r="C281" s="13">
        <f t="shared" si="12"/>
        <v>-0.026823911218212232</v>
      </c>
    </row>
    <row r="282" spans="1:3" ht="12.75">
      <c r="A282" s="13">
        <f t="shared" si="13"/>
        <v>280</v>
      </c>
      <c r="B282" s="13">
        <f t="shared" si="14"/>
        <v>0.014</v>
      </c>
      <c r="C282" s="13">
        <f t="shared" si="12"/>
        <v>-0.026389856907827983</v>
      </c>
    </row>
    <row r="283" spans="1:3" ht="12.75">
      <c r="A283" s="13">
        <f t="shared" si="13"/>
        <v>281</v>
      </c>
      <c r="B283" s="13">
        <f t="shared" si="14"/>
        <v>0.01405</v>
      </c>
      <c r="C283" s="13">
        <f t="shared" si="12"/>
        <v>-0.025930096268918523</v>
      </c>
    </row>
    <row r="284" spans="1:3" ht="12.75">
      <c r="A284" s="13">
        <f t="shared" si="13"/>
        <v>282</v>
      </c>
      <c r="B284" s="13">
        <f t="shared" si="14"/>
        <v>0.014100000000000001</v>
      </c>
      <c r="C284" s="13">
        <f t="shared" si="12"/>
        <v>-0.025445943602472806</v>
      </c>
    </row>
    <row r="285" spans="1:3" ht="12.75">
      <c r="A285" s="13">
        <f t="shared" si="13"/>
        <v>283</v>
      </c>
      <c r="B285" s="13">
        <f t="shared" si="14"/>
        <v>0.014150000000000001</v>
      </c>
      <c r="C285" s="13">
        <f t="shared" si="12"/>
        <v>-0.02493871318857673</v>
      </c>
    </row>
    <row r="286" spans="1:3" ht="12.75">
      <c r="A286" s="13">
        <f t="shared" si="13"/>
        <v>284</v>
      </c>
      <c r="B286" s="13">
        <f t="shared" si="14"/>
        <v>0.0142</v>
      </c>
      <c r="C286" s="13">
        <f t="shared" si="12"/>
        <v>-0.02440971744372145</v>
      </c>
    </row>
    <row r="287" spans="1:3" ht="12.75">
      <c r="A287" s="13">
        <f t="shared" si="13"/>
        <v>285</v>
      </c>
      <c r="B287" s="13">
        <f t="shared" si="14"/>
        <v>0.01425</v>
      </c>
      <c r="C287" s="13">
        <f t="shared" si="12"/>
        <v>-0.023860265128716904</v>
      </c>
    </row>
    <row r="288" spans="1:3" ht="12.75">
      <c r="A288" s="13">
        <f t="shared" si="13"/>
        <v>286</v>
      </c>
      <c r="B288" s="13">
        <f t="shared" si="14"/>
        <v>0.0143</v>
      </c>
      <c r="C288" s="13">
        <f t="shared" si="12"/>
        <v>-0.02329165960840577</v>
      </c>
    </row>
    <row r="289" spans="1:3" ht="12.75">
      <c r="A289" s="13">
        <f t="shared" si="13"/>
        <v>287</v>
      </c>
      <c r="B289" s="13">
        <f t="shared" si="14"/>
        <v>0.01435</v>
      </c>
      <c r="C289" s="13">
        <f t="shared" si="12"/>
        <v>-0.022705197164269473</v>
      </c>
    </row>
    <row r="290" spans="1:3" ht="12.75">
      <c r="A290" s="13">
        <f t="shared" si="13"/>
        <v>288</v>
      </c>
      <c r="B290" s="13">
        <f t="shared" si="14"/>
        <v>0.014400000000000001</v>
      </c>
      <c r="C290" s="13">
        <f t="shared" si="12"/>
        <v>-0.02210216536091524</v>
      </c>
    </row>
    <row r="291" spans="1:3" ht="12.75">
      <c r="A291" s="13">
        <f t="shared" si="13"/>
        <v>289</v>
      </c>
      <c r="B291" s="13">
        <f t="shared" si="14"/>
        <v>0.014450000000000001</v>
      </c>
      <c r="C291" s="13">
        <f t="shared" si="12"/>
        <v>-0.02148384146733196</v>
      </c>
    </row>
    <row r="292" spans="1:3" ht="12.75">
      <c r="A292" s="13">
        <f t="shared" si="13"/>
        <v>290</v>
      </c>
      <c r="B292" s="13">
        <f t="shared" si="14"/>
        <v>0.0145</v>
      </c>
      <c r="C292" s="13">
        <f t="shared" si="12"/>
        <v>-0.02085149093370231</v>
      </c>
    </row>
    <row r="293" spans="1:3" ht="12.75">
      <c r="A293" s="13">
        <f t="shared" si="13"/>
        <v>291</v>
      </c>
      <c r="B293" s="13">
        <f t="shared" si="14"/>
        <v>0.01455</v>
      </c>
      <c r="C293" s="13">
        <f t="shared" si="12"/>
        <v>-0.020206365924460803</v>
      </c>
    </row>
    <row r="294" spans="1:3" ht="12.75">
      <c r="A294" s="13">
        <f t="shared" si="13"/>
        <v>292</v>
      </c>
      <c r="B294" s="13">
        <f t="shared" si="14"/>
        <v>0.0146</v>
      </c>
      <c r="C294" s="13">
        <f t="shared" si="12"/>
        <v>-0.01954970390818988</v>
      </c>
    </row>
    <row r="295" spans="1:3" ht="12.75">
      <c r="A295" s="13">
        <f t="shared" si="13"/>
        <v>293</v>
      </c>
      <c r="B295" s="13">
        <f t="shared" si="14"/>
        <v>0.014650000000000002</v>
      </c>
      <c r="C295" s="13">
        <f t="shared" si="12"/>
        <v>-0.01888272630485163</v>
      </c>
    </row>
    <row r="296" spans="1:3" ht="12.75">
      <c r="A296" s="13">
        <f t="shared" si="13"/>
        <v>294</v>
      </c>
      <c r="B296" s="13">
        <f t="shared" si="14"/>
        <v>0.014700000000000001</v>
      </c>
      <c r="C296" s="13">
        <f t="shared" si="12"/>
        <v>-0.01820663719075904</v>
      </c>
    </row>
    <row r="297" spans="1:3" ht="12.75">
      <c r="A297" s="13">
        <f t="shared" si="13"/>
        <v>295</v>
      </c>
      <c r="B297" s="13">
        <f t="shared" si="14"/>
        <v>0.014750000000000001</v>
      </c>
      <c r="C297" s="13">
        <f t="shared" si="12"/>
        <v>-0.01752262206159899</v>
      </c>
    </row>
    <row r="298" spans="1:3" ht="12.75">
      <c r="A298" s="13">
        <f t="shared" si="13"/>
        <v>296</v>
      </c>
      <c r="B298" s="13">
        <f t="shared" si="14"/>
        <v>0.0148</v>
      </c>
      <c r="C298" s="13">
        <f t="shared" si="12"/>
        <v>-0.01683184665373016</v>
      </c>
    </row>
    <row r="299" spans="1:3" ht="12.75">
      <c r="A299" s="13">
        <f t="shared" si="13"/>
        <v>297</v>
      </c>
      <c r="B299" s="13">
        <f t="shared" si="14"/>
        <v>0.01485</v>
      </c>
      <c r="C299" s="13">
        <f t="shared" si="12"/>
        <v>-0.016135455823891354</v>
      </c>
    </row>
    <row r="300" spans="1:3" ht="12.75">
      <c r="A300" s="13">
        <f t="shared" si="13"/>
        <v>298</v>
      </c>
      <c r="B300" s="13">
        <f t="shared" si="14"/>
        <v>0.0149</v>
      </c>
      <c r="C300" s="13">
        <f t="shared" si="12"/>
        <v>-0.015434572487369574</v>
      </c>
    </row>
    <row r="301" spans="1:3" ht="12.75">
      <c r="A301" s="13">
        <f t="shared" si="13"/>
        <v>299</v>
      </c>
      <c r="B301" s="13">
        <f t="shared" si="14"/>
        <v>0.014950000000000001</v>
      </c>
      <c r="C301" s="13">
        <f t="shared" si="12"/>
        <v>-0.014730296614595144</v>
      </c>
    </row>
    <row r="302" spans="1:3" ht="12.75">
      <c r="A302" s="13">
        <f t="shared" si="13"/>
        <v>300</v>
      </c>
      <c r="B302" s="13">
        <f t="shared" si="14"/>
        <v>0.015000000000000001</v>
      </c>
      <c r="C302" s="13">
        <f t="shared" si="12"/>
        <v>-0.014023704286049203</v>
      </c>
    </row>
    <row r="303" spans="1:3" ht="12.75">
      <c r="A303" s="13">
        <f t="shared" si="13"/>
        <v>301</v>
      </c>
      <c r="B303" s="13">
        <f t="shared" si="14"/>
        <v>0.015050000000000001</v>
      </c>
      <c r="C303" s="13">
        <f t="shared" si="12"/>
        <v>-0.013315846805289995</v>
      </c>
    </row>
    <row r="304" spans="1:3" ht="12.75">
      <c r="A304" s="13">
        <f t="shared" si="13"/>
        <v>302</v>
      </c>
      <c r="B304" s="13">
        <f t="shared" si="14"/>
        <v>0.0151</v>
      </c>
      <c r="C304" s="13">
        <f t="shared" si="12"/>
        <v>-0.012607749869828815</v>
      </c>
    </row>
    <row r="305" spans="1:3" ht="12.75">
      <c r="A305" s="13">
        <f t="shared" si="13"/>
        <v>303</v>
      </c>
      <c r="B305" s="13">
        <f t="shared" si="14"/>
        <v>0.01515</v>
      </c>
      <c r="C305" s="13">
        <f t="shared" si="12"/>
        <v>-0.011900412799511411</v>
      </c>
    </row>
    <row r="306" spans="1:3" ht="12.75">
      <c r="A306" s="13">
        <f t="shared" si="13"/>
        <v>304</v>
      </c>
      <c r="B306" s="13">
        <f t="shared" si="14"/>
        <v>0.0152</v>
      </c>
      <c r="C306" s="13">
        <f t="shared" si="12"/>
        <v>-0.011194807821989514</v>
      </c>
    </row>
    <row r="307" spans="1:3" ht="12.75">
      <c r="A307" s="13">
        <f t="shared" si="13"/>
        <v>305</v>
      </c>
      <c r="B307" s="13">
        <f t="shared" si="14"/>
        <v>0.015250000000000001</v>
      </c>
      <c r="C307" s="13">
        <f t="shared" si="12"/>
        <v>-0.010491879414797397</v>
      </c>
    </row>
    <row r="308" spans="1:3" ht="12.75">
      <c r="A308" s="13">
        <f t="shared" si="13"/>
        <v>306</v>
      </c>
      <c r="B308" s="13">
        <f t="shared" si="14"/>
        <v>0.015300000000000001</v>
      </c>
      <c r="C308" s="13">
        <f t="shared" si="12"/>
        <v>-0.009792543703482636</v>
      </c>
    </row>
    <row r="309" spans="1:3" ht="12.75">
      <c r="A309" s="13">
        <f t="shared" si="13"/>
        <v>307</v>
      </c>
      <c r="B309" s="13">
        <f t="shared" si="14"/>
        <v>0.01535</v>
      </c>
      <c r="C309" s="13">
        <f t="shared" si="12"/>
        <v>-0.009097687915174263</v>
      </c>
    </row>
    <row r="310" spans="1:3" ht="12.75">
      <c r="A310" s="13">
        <f t="shared" si="13"/>
        <v>308</v>
      </c>
      <c r="B310" s="13">
        <f t="shared" si="14"/>
        <v>0.0154</v>
      </c>
      <c r="C310" s="13">
        <f t="shared" si="12"/>
        <v>-0.008408169886912068</v>
      </c>
    </row>
    <row r="311" spans="1:3" ht="12.75">
      <c r="A311" s="13">
        <f t="shared" si="13"/>
        <v>309</v>
      </c>
      <c r="B311" s="13">
        <f t="shared" si="14"/>
        <v>0.01545</v>
      </c>
      <c r="C311" s="13">
        <f t="shared" si="12"/>
        <v>-0.007724817627999152</v>
      </c>
    </row>
    <row r="312" spans="1:3" ht="12.75">
      <c r="A312" s="13">
        <f t="shared" si="13"/>
        <v>310</v>
      </c>
      <c r="B312" s="13">
        <f t="shared" si="14"/>
        <v>0.0155</v>
      </c>
      <c r="C312" s="13">
        <f t="shared" si="12"/>
        <v>-0.0070484289355855255</v>
      </c>
    </row>
    <row r="313" spans="1:3" ht="12.75">
      <c r="A313" s="13">
        <f t="shared" si="13"/>
        <v>311</v>
      </c>
      <c r="B313" s="13">
        <f t="shared" si="14"/>
        <v>0.015550000000000001</v>
      </c>
      <c r="C313" s="13">
        <f t="shared" si="12"/>
        <v>-0.006379771062635016</v>
      </c>
    </row>
    <row r="314" spans="1:3" ht="12.75">
      <c r="A314" s="13">
        <f t="shared" si="13"/>
        <v>312</v>
      </c>
      <c r="B314" s="13">
        <f t="shared" si="14"/>
        <v>0.015600000000000001</v>
      </c>
      <c r="C314" s="13">
        <f t="shared" si="12"/>
        <v>-0.005719580437376883</v>
      </c>
    </row>
    <row r="315" spans="1:3" ht="12.75">
      <c r="A315" s="13">
        <f t="shared" si="13"/>
        <v>313</v>
      </c>
      <c r="B315" s="13">
        <f t="shared" si="14"/>
        <v>0.01565</v>
      </c>
      <c r="C315" s="13">
        <f t="shared" si="12"/>
        <v>-0.005068562433294788</v>
      </c>
    </row>
    <row r="316" spans="1:3" ht="12.75">
      <c r="A316" s="13">
        <f t="shared" si="13"/>
        <v>314</v>
      </c>
      <c r="B316" s="13">
        <f t="shared" si="14"/>
        <v>0.015700000000000002</v>
      </c>
      <c r="C316" s="13">
        <f t="shared" si="12"/>
        <v>-0.004427391188659667</v>
      </c>
    </row>
    <row r="317" spans="1:3" ht="12.75">
      <c r="A317" s="13">
        <f t="shared" si="13"/>
        <v>315</v>
      </c>
      <c r="B317" s="13">
        <f t="shared" si="14"/>
        <v>0.01575</v>
      </c>
      <c r="C317" s="13">
        <f t="shared" si="12"/>
        <v>-0.0037967094745691428</v>
      </c>
    </row>
    <row r="318" spans="1:3" ht="12.75">
      <c r="A318" s="13">
        <f t="shared" si="13"/>
        <v>316</v>
      </c>
      <c r="B318" s="13">
        <f t="shared" si="14"/>
        <v>0.0158</v>
      </c>
      <c r="C318" s="13">
        <f t="shared" si="12"/>
        <v>-0.0031771286104147847</v>
      </c>
    </row>
    <row r="319" spans="1:3" ht="12.75">
      <c r="A319" s="13">
        <f t="shared" si="13"/>
        <v>317</v>
      </c>
      <c r="B319" s="13">
        <f t="shared" si="14"/>
        <v>0.01585</v>
      </c>
      <c r="C319" s="13">
        <f t="shared" si="12"/>
        <v>-0.0025692284256617253</v>
      </c>
    </row>
    <row r="320" spans="1:3" ht="12.75">
      <c r="A320" s="13">
        <f t="shared" si="13"/>
        <v>318</v>
      </c>
      <c r="B320" s="13">
        <f t="shared" si="14"/>
        <v>0.0159</v>
      </c>
      <c r="C320" s="13">
        <f t="shared" si="12"/>
        <v>-0.0019735572667865277</v>
      </c>
    </row>
    <row r="321" spans="1:3" ht="12.75">
      <c r="A321" s="13">
        <f t="shared" si="13"/>
        <v>319</v>
      </c>
      <c r="B321" s="13">
        <f t="shared" si="14"/>
        <v>0.015950000000000002</v>
      </c>
      <c r="C321" s="13">
        <f t="shared" si="12"/>
        <v>-0.0013906320481888545</v>
      </c>
    </row>
    <row r="322" spans="1:3" ht="12.75">
      <c r="A322" s="13">
        <f t="shared" si="13"/>
        <v>320</v>
      </c>
      <c r="B322" s="13">
        <f t="shared" si="14"/>
        <v>0.016</v>
      </c>
      <c r="C322" s="13">
        <f aca="true" t="shared" si="15" ref="C322:C385">IF($B322&lt;E$4,E$5,E$5+E$3-E$3*(EXP(-E$7*E$9*($B322-E$4)))*((E$7/(1-E$7^2)^0.5)*SIN(E$9*($B322-E$4)*(1-E$7^2)^0.5)+COS(E$9*($B322-E$4)*(1-E$7^2)^0.5)))</f>
        <v>-0.0008209383458593434</v>
      </c>
    </row>
    <row r="323" spans="1:3" ht="12.75">
      <c r="A323" s="13">
        <f aca="true" t="shared" si="16" ref="A323:A386">A322+1</f>
        <v>321</v>
      </c>
      <c r="B323" s="13">
        <f aca="true" t="shared" si="17" ref="B323:B386">A323*$E$16</f>
        <v>0.016050000000000002</v>
      </c>
      <c r="C323" s="13">
        <f t="shared" si="15"/>
        <v>-0.0002649305325591045</v>
      </c>
    </row>
    <row r="324" spans="1:3" ht="12.75">
      <c r="A324" s="13">
        <f t="shared" si="16"/>
        <v>322</v>
      </c>
      <c r="B324" s="13">
        <f t="shared" si="17"/>
        <v>0.0161</v>
      </c>
      <c r="C324" s="13">
        <f t="shared" si="15"/>
        <v>0.0002769680467595879</v>
      </c>
    </row>
    <row r="325" spans="1:3" ht="12.75">
      <c r="A325" s="13">
        <f t="shared" si="16"/>
        <v>323</v>
      </c>
      <c r="B325" s="13">
        <f t="shared" si="17"/>
        <v>0.01615</v>
      </c>
      <c r="C325" s="13">
        <f t="shared" si="15"/>
        <v>0.0008043648605863252</v>
      </c>
    </row>
    <row r="326" spans="1:3" ht="12.75">
      <c r="A326" s="13">
        <f t="shared" si="16"/>
        <v>324</v>
      </c>
      <c r="B326" s="13">
        <f t="shared" si="17"/>
        <v>0.0162</v>
      </c>
      <c r="C326" s="13">
        <f t="shared" si="15"/>
        <v>0.001316897938853053</v>
      </c>
    </row>
    <row r="327" spans="1:3" ht="12.75">
      <c r="A327" s="13">
        <f t="shared" si="16"/>
        <v>325</v>
      </c>
      <c r="B327" s="13">
        <f t="shared" si="17"/>
        <v>0.01625</v>
      </c>
      <c r="C327" s="13">
        <f t="shared" si="15"/>
        <v>0.001814235584636919</v>
      </c>
    </row>
    <row r="328" spans="1:3" ht="12.75">
      <c r="A328" s="13">
        <f t="shared" si="16"/>
        <v>326</v>
      </c>
      <c r="B328" s="13">
        <f t="shared" si="17"/>
        <v>0.016300000000000002</v>
      </c>
      <c r="C328" s="13">
        <f t="shared" si="15"/>
        <v>0.002296076050913955</v>
      </c>
    </row>
    <row r="329" spans="1:3" ht="12.75">
      <c r="A329" s="13">
        <f t="shared" si="16"/>
        <v>327</v>
      </c>
      <c r="B329" s="13">
        <f t="shared" si="17"/>
        <v>0.01635</v>
      </c>
      <c r="C329" s="13">
        <f t="shared" si="15"/>
        <v>0.00276214718372794</v>
      </c>
    </row>
    <row r="330" spans="1:3" ht="12.75">
      <c r="A330" s="13">
        <f t="shared" si="16"/>
        <v>328</v>
      </c>
      <c r="B330" s="13">
        <f t="shared" si="17"/>
        <v>0.0164</v>
      </c>
      <c r="C330" s="13">
        <f t="shared" si="15"/>
        <v>0.003212206033149421</v>
      </c>
    </row>
    <row r="331" spans="1:3" ht="12.75">
      <c r="A331" s="13">
        <f t="shared" si="16"/>
        <v>329</v>
      </c>
      <c r="B331" s="13">
        <f t="shared" si="17"/>
        <v>0.01645</v>
      </c>
      <c r="C331" s="13">
        <f t="shared" si="15"/>
        <v>0.0036460384334087953</v>
      </c>
    </row>
    <row r="332" spans="1:3" ht="12.75">
      <c r="A332" s="13">
        <f t="shared" si="16"/>
        <v>330</v>
      </c>
      <c r="B332" s="13">
        <f t="shared" si="17"/>
        <v>0.0165</v>
      </c>
      <c r="C332" s="13">
        <f t="shared" si="15"/>
        <v>0.00406345855359632</v>
      </c>
    </row>
    <row r="333" spans="1:3" ht="12.75">
      <c r="A333" s="13">
        <f t="shared" si="16"/>
        <v>331</v>
      </c>
      <c r="B333" s="13">
        <f t="shared" si="17"/>
        <v>0.016550000000000002</v>
      </c>
      <c r="C333" s="13">
        <f t="shared" si="15"/>
        <v>0.004464308420324376</v>
      </c>
    </row>
    <row r="334" spans="1:3" ht="12.75">
      <c r="A334" s="13">
        <f t="shared" si="16"/>
        <v>332</v>
      </c>
      <c r="B334" s="13">
        <f t="shared" si="17"/>
        <v>0.0166</v>
      </c>
      <c r="C334" s="13">
        <f t="shared" si="15"/>
        <v>0.004848457413752822</v>
      </c>
    </row>
    <row r="335" spans="1:3" ht="12.75">
      <c r="A335" s="13">
        <f t="shared" si="16"/>
        <v>333</v>
      </c>
      <c r="B335" s="13">
        <f t="shared" si="17"/>
        <v>0.01665</v>
      </c>
      <c r="C335" s="13">
        <f t="shared" si="15"/>
        <v>0.005215801738377332</v>
      </c>
    </row>
    <row r="336" spans="1:3" ht="12.75">
      <c r="A336" s="13">
        <f t="shared" si="16"/>
        <v>334</v>
      </c>
      <c r="B336" s="13">
        <f t="shared" si="17"/>
        <v>0.0167</v>
      </c>
      <c r="C336" s="13">
        <f t="shared" si="15"/>
        <v>0.005566263869980149</v>
      </c>
    </row>
    <row r="337" spans="1:3" ht="12.75">
      <c r="A337" s="13">
        <f t="shared" si="16"/>
        <v>335</v>
      </c>
      <c r="B337" s="13">
        <f t="shared" si="17"/>
        <v>0.01675</v>
      </c>
      <c r="C337" s="13">
        <f t="shared" si="15"/>
        <v>0.005899791980140454</v>
      </c>
    </row>
    <row r="338" spans="1:3" ht="12.75">
      <c r="A338" s="13">
        <f t="shared" si="16"/>
        <v>336</v>
      </c>
      <c r="B338" s="13">
        <f t="shared" si="17"/>
        <v>0.016800000000000002</v>
      </c>
      <c r="C338" s="13">
        <f t="shared" si="15"/>
        <v>0.006216359339694743</v>
      </c>
    </row>
    <row r="339" spans="1:3" ht="12.75">
      <c r="A339" s="13">
        <f t="shared" si="16"/>
        <v>337</v>
      </c>
      <c r="B339" s="13">
        <f t="shared" si="17"/>
        <v>0.01685</v>
      </c>
      <c r="C339" s="13">
        <f t="shared" si="15"/>
        <v>0.006515963702533143</v>
      </c>
    </row>
    <row r="340" spans="1:3" ht="12.75">
      <c r="A340" s="13">
        <f t="shared" si="16"/>
        <v>338</v>
      </c>
      <c r="B340" s="13">
        <f t="shared" si="17"/>
        <v>0.016900000000000002</v>
      </c>
      <c r="C340" s="13">
        <f t="shared" si="15"/>
        <v>0.006798626671107528</v>
      </c>
    </row>
    <row r="341" spans="1:3" ht="12.75">
      <c r="A341" s="13">
        <f t="shared" si="16"/>
        <v>339</v>
      </c>
      <c r="B341" s="13">
        <f t="shared" si="17"/>
        <v>0.01695</v>
      </c>
      <c r="C341" s="13">
        <f t="shared" si="15"/>
        <v>0.007064393045017338</v>
      </c>
    </row>
    <row r="342" spans="1:3" ht="12.75">
      <c r="A342" s="13">
        <f t="shared" si="16"/>
        <v>340</v>
      </c>
      <c r="B342" s="13">
        <f t="shared" si="17"/>
        <v>0.017</v>
      </c>
      <c r="C342" s="13">
        <f t="shared" si="15"/>
        <v>0.007313330154028112</v>
      </c>
    </row>
    <row r="343" spans="1:3" ht="12.75">
      <c r="A343" s="13">
        <f t="shared" si="16"/>
        <v>341</v>
      </c>
      <c r="B343" s="13">
        <f t="shared" si="17"/>
        <v>0.01705</v>
      </c>
      <c r="C343" s="13">
        <f t="shared" si="15"/>
        <v>0.007545527176862832</v>
      </c>
    </row>
    <row r="344" spans="1:3" ht="12.75">
      <c r="A344" s="13">
        <f t="shared" si="16"/>
        <v>342</v>
      </c>
      <c r="B344" s="13">
        <f t="shared" si="17"/>
        <v>0.0171</v>
      </c>
      <c r="C344" s="13">
        <f t="shared" si="15"/>
        <v>0.007761094447092697</v>
      </c>
    </row>
    <row r="345" spans="1:3" ht="12.75">
      <c r="A345" s="13">
        <f t="shared" si="16"/>
        <v>343</v>
      </c>
      <c r="B345" s="13">
        <f t="shared" si="17"/>
        <v>0.017150000000000002</v>
      </c>
      <c r="C345" s="13">
        <f t="shared" si="15"/>
        <v>0.007960162747436057</v>
      </c>
    </row>
    <row r="346" spans="1:3" ht="12.75">
      <c r="A346" s="13">
        <f t="shared" si="16"/>
        <v>344</v>
      </c>
      <c r="B346" s="13">
        <f t="shared" si="17"/>
        <v>0.0172</v>
      </c>
      <c r="C346" s="13">
        <f t="shared" si="15"/>
        <v>0.008142882593757806</v>
      </c>
    </row>
    <row r="347" spans="1:3" ht="12.75">
      <c r="A347" s="13">
        <f t="shared" si="16"/>
        <v>345</v>
      </c>
      <c r="B347" s="13">
        <f t="shared" si="17"/>
        <v>0.01725</v>
      </c>
      <c r="C347" s="13">
        <f t="shared" si="15"/>
        <v>0.008309423510041205</v>
      </c>
    </row>
    <row r="348" spans="1:3" ht="12.75">
      <c r="A348" s="13">
        <f t="shared" si="16"/>
        <v>346</v>
      </c>
      <c r="B348" s="13">
        <f t="shared" si="17"/>
        <v>0.0173</v>
      </c>
      <c r="C348" s="13">
        <f t="shared" si="15"/>
        <v>0.008459973295584268</v>
      </c>
    </row>
    <row r="349" spans="1:3" ht="12.75">
      <c r="A349" s="13">
        <f t="shared" si="16"/>
        <v>347</v>
      </c>
      <c r="B349" s="13">
        <f t="shared" si="17"/>
        <v>0.01735</v>
      </c>
      <c r="C349" s="13">
        <f t="shared" si="15"/>
        <v>0.008594737285650775</v>
      </c>
    </row>
    <row r="350" spans="1:3" ht="12.75">
      <c r="A350" s="13">
        <f t="shared" si="16"/>
        <v>348</v>
      </c>
      <c r="B350" s="13">
        <f t="shared" si="17"/>
        <v>0.017400000000000002</v>
      </c>
      <c r="C350" s="13">
        <f t="shared" si="15"/>
        <v>0.008713937606783654</v>
      </c>
    </row>
    <row r="351" spans="1:3" ht="12.75">
      <c r="A351" s="13">
        <f t="shared" si="16"/>
        <v>349</v>
      </c>
      <c r="B351" s="13">
        <f t="shared" si="17"/>
        <v>0.01745</v>
      </c>
      <c r="C351" s="13">
        <f t="shared" si="15"/>
        <v>0.00881781242796366</v>
      </c>
    </row>
    <row r="352" spans="1:3" ht="12.75">
      <c r="A352" s="13">
        <f t="shared" si="16"/>
        <v>350</v>
      </c>
      <c r="B352" s="13">
        <f t="shared" si="17"/>
        <v>0.0175</v>
      </c>
      <c r="C352" s="13">
        <f t="shared" si="15"/>
        <v>0.008906615208772251</v>
      </c>
    </row>
    <row r="353" spans="1:3" ht="12.75">
      <c r="A353" s="13">
        <f t="shared" si="16"/>
        <v>351</v>
      </c>
      <c r="B353" s="13">
        <f t="shared" si="17"/>
        <v>0.01755</v>
      </c>
      <c r="C353" s="13">
        <f t="shared" si="15"/>
        <v>0.008980613945690696</v>
      </c>
    </row>
    <row r="354" spans="1:3" ht="12.75">
      <c r="A354" s="13">
        <f t="shared" si="16"/>
        <v>352</v>
      </c>
      <c r="B354" s="13">
        <f t="shared" si="17"/>
        <v>0.0176</v>
      </c>
      <c r="C354" s="13">
        <f t="shared" si="15"/>
        <v>0.009040090417641354</v>
      </c>
    </row>
    <row r="355" spans="1:3" ht="12.75">
      <c r="A355" s="13">
        <f t="shared" si="16"/>
        <v>353</v>
      </c>
      <c r="B355" s="13">
        <f t="shared" si="17"/>
        <v>0.017650000000000002</v>
      </c>
      <c r="C355" s="13">
        <f t="shared" si="15"/>
        <v>0.00908533943184873</v>
      </c>
    </row>
    <row r="356" spans="1:3" ht="12.75">
      <c r="A356" s="13">
        <f t="shared" si="16"/>
        <v>354</v>
      </c>
      <c r="B356" s="13">
        <f t="shared" si="17"/>
        <v>0.0177</v>
      </c>
      <c r="C356" s="13">
        <f t="shared" si="15"/>
        <v>0.009116668071069743</v>
      </c>
    </row>
    <row r="357" spans="1:3" ht="12.75">
      <c r="A357" s="13">
        <f t="shared" si="16"/>
        <v>355</v>
      </c>
      <c r="B357" s="13">
        <f t="shared" si="17"/>
        <v>0.017750000000000002</v>
      </c>
      <c r="C357" s="13">
        <f t="shared" si="15"/>
        <v>0.009134394943213239</v>
      </c>
    </row>
    <row r="358" spans="1:3" ht="12.75">
      <c r="A358" s="13">
        <f t="shared" si="16"/>
        <v>356</v>
      </c>
      <c r="B358" s="13">
        <f t="shared" si="17"/>
        <v>0.0178</v>
      </c>
      <c r="C358" s="13">
        <f t="shared" si="15"/>
        <v>0.009138849434338885</v>
      </c>
    </row>
    <row r="359" spans="1:3" ht="12.75">
      <c r="A359" s="13">
        <f t="shared" si="16"/>
        <v>357</v>
      </c>
      <c r="B359" s="13">
        <f t="shared" si="17"/>
        <v>0.01785</v>
      </c>
      <c r="C359" s="13">
        <f t="shared" si="15"/>
        <v>0.0091303709659952</v>
      </c>
    </row>
    <row r="360" spans="1:3" ht="12.75">
      <c r="A360" s="13">
        <f t="shared" si="16"/>
        <v>358</v>
      </c>
      <c r="B360" s="13">
        <f t="shared" si="17"/>
        <v>0.0179</v>
      </c>
      <c r="C360" s="13">
        <f t="shared" si="15"/>
        <v>0.009109308257825105</v>
      </c>
    </row>
    <row r="361" spans="1:3" ht="12.75">
      <c r="A361" s="13">
        <f t="shared" si="16"/>
        <v>359</v>
      </c>
      <c r="B361" s="13">
        <f t="shared" si="17"/>
        <v>0.01795</v>
      </c>
      <c r="C361" s="13">
        <f t="shared" si="15"/>
        <v>0.009076018596336078</v>
      </c>
    </row>
    <row r="362" spans="1:3" ht="12.75">
      <c r="A362" s="13">
        <f t="shared" si="16"/>
        <v>360</v>
      </c>
      <c r="B362" s="13">
        <f t="shared" si="17"/>
        <v>0.018000000000000002</v>
      </c>
      <c r="C362" s="13">
        <f t="shared" si="15"/>
        <v>0.009030867110699883</v>
      </c>
    </row>
    <row r="363" spans="1:3" ht="12.75">
      <c r="A363" s="13">
        <f t="shared" si="16"/>
        <v>361</v>
      </c>
      <c r="B363" s="13">
        <f t="shared" si="17"/>
        <v>0.01805</v>
      </c>
      <c r="C363" s="13">
        <f t="shared" si="15"/>
        <v>0.008974226056414427</v>
      </c>
    </row>
    <row r="364" spans="1:3" ht="12.75">
      <c r="A364" s="13">
        <f t="shared" si="16"/>
        <v>362</v>
      </c>
      <c r="B364" s="13">
        <f t="shared" si="17"/>
        <v>0.0181</v>
      </c>
      <c r="C364" s="13">
        <f t="shared" si="15"/>
        <v>0.00890647410762767</v>
      </c>
    </row>
    <row r="365" spans="1:3" ht="12.75">
      <c r="A365" s="13">
        <f t="shared" si="16"/>
        <v>363</v>
      </c>
      <c r="B365" s="13">
        <f t="shared" si="17"/>
        <v>0.01815</v>
      </c>
      <c r="C365" s="13">
        <f t="shared" si="15"/>
        <v>0.008827995658890385</v>
      </c>
    </row>
    <row r="366" spans="1:3" ht="12.75">
      <c r="A366" s="13">
        <f t="shared" si="16"/>
        <v>364</v>
      </c>
      <c r="B366" s="13">
        <f t="shared" si="17"/>
        <v>0.0182</v>
      </c>
      <c r="C366" s="13">
        <f t="shared" si="15"/>
        <v>0.008739180137071612</v>
      </c>
    </row>
    <row r="367" spans="1:3" ht="12.75">
      <c r="A367" s="13">
        <f t="shared" si="16"/>
        <v>365</v>
      </c>
      <c r="B367" s="13">
        <f t="shared" si="17"/>
        <v>0.018250000000000002</v>
      </c>
      <c r="C367" s="13">
        <f t="shared" si="15"/>
        <v>0.008640421324137055</v>
      </c>
    </row>
    <row r="368" spans="1:3" ht="12.75">
      <c r="A368" s="13">
        <f t="shared" si="16"/>
        <v>366</v>
      </c>
      <c r="B368" s="13">
        <f t="shared" si="17"/>
        <v>0.0183</v>
      </c>
      <c r="C368" s="13">
        <f t="shared" si="15"/>
        <v>0.008532116691457287</v>
      </c>
    </row>
    <row r="369" spans="1:3" ht="12.75">
      <c r="A369" s="13">
        <f t="shared" si="16"/>
        <v>367</v>
      </c>
      <c r="B369" s="13">
        <f t="shared" si="17"/>
        <v>0.01835</v>
      </c>
      <c r="C369" s="13">
        <f t="shared" si="15"/>
        <v>0.008414666746279088</v>
      </c>
    </row>
    <row r="370" spans="1:3" ht="12.75">
      <c r="A370" s="13">
        <f t="shared" si="16"/>
        <v>368</v>
      </c>
      <c r="B370" s="13">
        <f t="shared" si="17"/>
        <v>0.0184</v>
      </c>
      <c r="C370" s="13">
        <f t="shared" si="15"/>
        <v>0.008288474390959803</v>
      </c>
    </row>
    <row r="371" spans="1:3" ht="12.75">
      <c r="A371" s="13">
        <f t="shared" si="16"/>
        <v>369</v>
      </c>
      <c r="B371" s="13">
        <f t="shared" si="17"/>
        <v>0.01845</v>
      </c>
      <c r="C371" s="13">
        <f t="shared" si="15"/>
        <v>0.008153944295530709</v>
      </c>
    </row>
    <row r="372" spans="1:3" ht="12.75">
      <c r="A372" s="13">
        <f t="shared" si="16"/>
        <v>370</v>
      </c>
      <c r="B372" s="13">
        <f t="shared" si="17"/>
        <v>0.018500000000000003</v>
      </c>
      <c r="C372" s="13">
        <f t="shared" si="15"/>
        <v>0.008011482284122589</v>
      </c>
    </row>
    <row r="373" spans="1:3" ht="12.75">
      <c r="A373" s="13">
        <f t="shared" si="16"/>
        <v>371</v>
      </c>
      <c r="B373" s="13">
        <f t="shared" si="17"/>
        <v>0.01855</v>
      </c>
      <c r="C373" s="13">
        <f t="shared" si="15"/>
        <v>0.00786149473575259</v>
      </c>
    </row>
    <row r="374" spans="1:3" ht="12.75">
      <c r="A374" s="13">
        <f t="shared" si="16"/>
        <v>372</v>
      </c>
      <c r="B374" s="13">
        <f t="shared" si="17"/>
        <v>0.018600000000000002</v>
      </c>
      <c r="C374" s="13">
        <f t="shared" si="15"/>
        <v>0.007704387999938978</v>
      </c>
    </row>
    <row r="375" spans="1:3" ht="12.75">
      <c r="A375" s="13">
        <f t="shared" si="16"/>
        <v>373</v>
      </c>
      <c r="B375" s="13">
        <f t="shared" si="17"/>
        <v>0.01865</v>
      </c>
      <c r="C375" s="13">
        <f t="shared" si="15"/>
        <v>0.007540567827577228</v>
      </c>
    </row>
    <row r="376" spans="1:3" ht="12.75">
      <c r="A376" s="13">
        <f t="shared" si="16"/>
        <v>374</v>
      </c>
      <c r="B376" s="13">
        <f t="shared" si="17"/>
        <v>0.0187</v>
      </c>
      <c r="C376" s="13">
        <f t="shared" si="15"/>
        <v>0.007370438817477851</v>
      </c>
    </row>
    <row r="377" spans="1:3" ht="12.75">
      <c r="A377" s="13">
        <f t="shared" si="16"/>
        <v>375</v>
      </c>
      <c r="B377" s="13">
        <f t="shared" si="17"/>
        <v>0.01875</v>
      </c>
      <c r="C377" s="13">
        <f t="shared" si="15"/>
        <v>0.007194403878934683</v>
      </c>
    </row>
    <row r="378" spans="1:3" ht="12.75">
      <c r="A378" s="13">
        <f t="shared" si="16"/>
        <v>376</v>
      </c>
      <c r="B378" s="13">
        <f t="shared" si="17"/>
        <v>0.0188</v>
      </c>
      <c r="C378" s="13">
        <f t="shared" si="15"/>
        <v>0.007012863710659457</v>
      </c>
    </row>
    <row r="379" spans="1:3" ht="12.75">
      <c r="A379" s="13">
        <f t="shared" si="16"/>
        <v>377</v>
      </c>
      <c r="B379" s="13">
        <f t="shared" si="17"/>
        <v>0.018850000000000002</v>
      </c>
      <c r="C379" s="13">
        <f t="shared" si="15"/>
        <v>0.006826216296387603</v>
      </c>
    </row>
    <row r="380" spans="1:3" ht="12.75">
      <c r="A380" s="13">
        <f t="shared" si="16"/>
        <v>378</v>
      </c>
      <c r="B380" s="13">
        <f t="shared" si="17"/>
        <v>0.0189</v>
      </c>
      <c r="C380" s="13">
        <f t="shared" si="15"/>
        <v>0.006634856417428093</v>
      </c>
    </row>
    <row r="381" spans="1:3" ht="12.75">
      <c r="A381" s="13">
        <f t="shared" si="16"/>
        <v>379</v>
      </c>
      <c r="B381" s="13">
        <f t="shared" si="17"/>
        <v>0.01895</v>
      </c>
      <c r="C381" s="13">
        <f t="shared" si="15"/>
        <v>0.006439175182399877</v>
      </c>
    </row>
    <row r="382" spans="1:3" ht="12.75">
      <c r="A382" s="13">
        <f t="shared" si="16"/>
        <v>380</v>
      </c>
      <c r="B382" s="13">
        <f t="shared" si="17"/>
        <v>0.019</v>
      </c>
      <c r="C382" s="13">
        <f t="shared" si="15"/>
        <v>0.006239559574366944</v>
      </c>
    </row>
    <row r="383" spans="1:3" ht="12.75">
      <c r="A383" s="13">
        <f t="shared" si="16"/>
        <v>381</v>
      </c>
      <c r="B383" s="13">
        <f t="shared" si="17"/>
        <v>0.01905</v>
      </c>
      <c r="C383" s="13">
        <f t="shared" si="15"/>
        <v>0.0060363920155536354</v>
      </c>
    </row>
    <row r="384" spans="1:3" ht="12.75">
      <c r="A384" s="13">
        <f t="shared" si="16"/>
        <v>382</v>
      </c>
      <c r="B384" s="13">
        <f t="shared" si="17"/>
        <v>0.019100000000000002</v>
      </c>
      <c r="C384" s="13">
        <f t="shared" si="15"/>
        <v>0.005830049949793235</v>
      </c>
    </row>
    <row r="385" spans="1:3" ht="12.75">
      <c r="A385" s="13">
        <f t="shared" si="16"/>
        <v>383</v>
      </c>
      <c r="B385" s="13">
        <f t="shared" si="17"/>
        <v>0.01915</v>
      </c>
      <c r="C385" s="13">
        <f t="shared" si="15"/>
        <v>0.005620905442833293</v>
      </c>
    </row>
    <row r="386" spans="1:3" ht="12.75">
      <c r="A386" s="13">
        <f t="shared" si="16"/>
        <v>384</v>
      </c>
      <c r="B386" s="13">
        <f t="shared" si="17"/>
        <v>0.019200000000000002</v>
      </c>
      <c r="C386" s="13">
        <f aca="true" t="shared" si="18" ref="C386:C449">IF($B386&lt;E$4,E$5,E$5+E$3-E$3*(EXP(-E$7*E$9*($B386-E$4)))*((E$7/(1-E$7^2)^0.5)*SIN(E$9*($B386-E$4)*(1-E$7^2)^0.5)+COS(E$9*($B386-E$4)*(1-E$7^2)^0.5)))</f>
        <v>0.005409324800593236</v>
      </c>
    </row>
    <row r="387" spans="1:3" ht="12.75">
      <c r="A387" s="13">
        <f aca="true" t="shared" si="19" ref="A387:A450">A386+1</f>
        <v>385</v>
      </c>
      <c r="B387" s="13">
        <f aca="true" t="shared" si="20" ref="B387:B450">A387*$E$16</f>
        <v>0.01925</v>
      </c>
      <c r="C387" s="13">
        <f t="shared" si="18"/>
        <v>0.005195668205442337</v>
      </c>
    </row>
    <row r="388" spans="1:3" ht="12.75">
      <c r="A388" s="13">
        <f t="shared" si="19"/>
        <v>386</v>
      </c>
      <c r="B388" s="13">
        <f t="shared" si="20"/>
        <v>0.0193</v>
      </c>
      <c r="C388" s="13">
        <f t="shared" si="18"/>
        <v>0.004980289370538352</v>
      </c>
    </row>
    <row r="389" spans="1:3" ht="12.75">
      <c r="A389" s="13">
        <f t="shared" si="19"/>
        <v>387</v>
      </c>
      <c r="B389" s="13">
        <f t="shared" si="20"/>
        <v>0.019350000000000003</v>
      </c>
      <c r="C389" s="13">
        <f t="shared" si="18"/>
        <v>0.0047635352122417434</v>
      </c>
    </row>
    <row r="390" spans="1:3" ht="12.75">
      <c r="A390" s="13">
        <f t="shared" si="19"/>
        <v>388</v>
      </c>
      <c r="B390" s="13">
        <f t="shared" si="20"/>
        <v>0.0194</v>
      </c>
      <c r="C390" s="13">
        <f t="shared" si="18"/>
        <v>0.004545745540593775</v>
      </c>
    </row>
    <row r="391" spans="1:3" ht="12.75">
      <c r="A391" s="13">
        <f t="shared" si="19"/>
        <v>389</v>
      </c>
      <c r="B391" s="13">
        <f t="shared" si="20"/>
        <v>0.019450000000000002</v>
      </c>
      <c r="C391" s="13">
        <f t="shared" si="18"/>
        <v>0.004327252767822249</v>
      </c>
    </row>
    <row r="392" spans="1:3" ht="12.75">
      <c r="A392" s="13">
        <f t="shared" si="19"/>
        <v>390</v>
      </c>
      <c r="B392" s="13">
        <f t="shared" si="20"/>
        <v>0.0195</v>
      </c>
      <c r="C392" s="13">
        <f t="shared" si="18"/>
        <v>0.0041083816348143065</v>
      </c>
    </row>
    <row r="393" spans="1:3" ht="12.75">
      <c r="A393" s="13">
        <f t="shared" si="19"/>
        <v>391</v>
      </c>
      <c r="B393" s="13">
        <f t="shared" si="20"/>
        <v>0.01955</v>
      </c>
      <c r="C393" s="13">
        <f t="shared" si="18"/>
        <v>0.0038894489554716326</v>
      </c>
    </row>
    <row r="394" spans="1:3" ht="12.75">
      <c r="A394" s="13">
        <f t="shared" si="19"/>
        <v>392</v>
      </c>
      <c r="B394" s="13">
        <f t="shared" si="20"/>
        <v>0.0196</v>
      </c>
      <c r="C394" s="13">
        <f t="shared" si="18"/>
        <v>0.0036707633788413485</v>
      </c>
    </row>
    <row r="395" spans="1:3" ht="12.75">
      <c r="A395" s="13">
        <f t="shared" si="19"/>
        <v>393</v>
      </c>
      <c r="B395" s="13">
        <f t="shared" si="20"/>
        <v>0.01965</v>
      </c>
      <c r="C395" s="13">
        <f t="shared" si="18"/>
        <v>0.003452625168892684</v>
      </c>
    </row>
    <row r="396" spans="1:3" ht="12.75">
      <c r="A396" s="13">
        <f t="shared" si="19"/>
        <v>394</v>
      </c>
      <c r="B396" s="13">
        <f t="shared" si="20"/>
        <v>0.019700000000000002</v>
      </c>
      <c r="C396" s="13">
        <f t="shared" si="18"/>
        <v>0.0032353260017892018</v>
      </c>
    </row>
    <row r="397" spans="1:3" ht="12.75">
      <c r="A397" s="13">
        <f t="shared" si="19"/>
        <v>395</v>
      </c>
      <c r="B397" s="13">
        <f t="shared" si="20"/>
        <v>0.01975</v>
      </c>
      <c r="C397" s="13">
        <f t="shared" si="18"/>
        <v>0.0030191487804849815</v>
      </c>
    </row>
    <row r="398" spans="1:3" ht="12.75">
      <c r="A398" s="13">
        <f t="shared" si="19"/>
        <v>396</v>
      </c>
      <c r="B398" s="13">
        <f t="shared" si="20"/>
        <v>0.0198</v>
      </c>
      <c r="C398" s="13">
        <f t="shared" si="18"/>
        <v>0.0028043674664535614</v>
      </c>
    </row>
    <row r="399" spans="1:3" ht="12.75">
      <c r="A399" s="13">
        <f t="shared" si="19"/>
        <v>397</v>
      </c>
      <c r="B399" s="13">
        <f t="shared" si="20"/>
        <v>0.01985</v>
      </c>
      <c r="C399" s="13">
        <f t="shared" si="18"/>
        <v>0.0025912469283396757</v>
      </c>
    </row>
    <row r="400" spans="1:3" ht="12.75">
      <c r="A400" s="13">
        <f t="shared" si="19"/>
        <v>398</v>
      </c>
      <c r="B400" s="13">
        <f t="shared" si="20"/>
        <v>0.0199</v>
      </c>
      <c r="C400" s="13">
        <f t="shared" si="18"/>
        <v>0.0023800428073049557</v>
      </c>
    </row>
    <row r="401" spans="1:3" ht="12.75">
      <c r="A401" s="13">
        <f t="shared" si="19"/>
        <v>399</v>
      </c>
      <c r="B401" s="13">
        <f t="shared" si="20"/>
        <v>0.019950000000000002</v>
      </c>
      <c r="C401" s="13">
        <f t="shared" si="18"/>
        <v>0.0021710013988220315</v>
      </c>
    </row>
    <row r="402" spans="1:3" ht="12.75">
      <c r="A402" s="13">
        <f t="shared" si="19"/>
        <v>400</v>
      </c>
      <c r="B402" s="13">
        <f t="shared" si="20"/>
        <v>0.02</v>
      </c>
      <c r="C402" s="13">
        <f t="shared" si="18"/>
        <v>0.0019643595506541097</v>
      </c>
    </row>
    <row r="403" spans="1:3" ht="12.75">
      <c r="A403" s="13">
        <f t="shared" si="19"/>
        <v>401</v>
      </c>
      <c r="B403" s="13">
        <f t="shared" si="20"/>
        <v>0.020050000000000002</v>
      </c>
      <c r="C403" s="13">
        <f t="shared" si="18"/>
        <v>0.00176034457674174</v>
      </c>
    </row>
    <row r="404" spans="1:3" ht="12.75">
      <c r="A404" s="13">
        <f t="shared" si="19"/>
        <v>402</v>
      </c>
      <c r="B404" s="13">
        <f t="shared" si="20"/>
        <v>0.0201</v>
      </c>
      <c r="C404" s="13">
        <f t="shared" si="18"/>
        <v>0.00155917418670327</v>
      </c>
    </row>
    <row r="405" spans="1:3" ht="12.75">
      <c r="A405" s="13">
        <f t="shared" si="19"/>
        <v>403</v>
      </c>
      <c r="B405" s="13">
        <f t="shared" si="20"/>
        <v>0.02015</v>
      </c>
      <c r="C405" s="13">
        <f t="shared" si="18"/>
        <v>0.0013610564306410892</v>
      </c>
    </row>
    <row r="406" spans="1:3" ht="12.75">
      <c r="A406" s="13">
        <f t="shared" si="19"/>
        <v>404</v>
      </c>
      <c r="B406" s="13">
        <f t="shared" si="20"/>
        <v>0.020200000000000003</v>
      </c>
      <c r="C406" s="13">
        <f t="shared" si="18"/>
        <v>0.0011661896589325877</v>
      </c>
    </row>
    <row r="407" spans="1:3" ht="12.75">
      <c r="A407" s="13">
        <f t="shared" si="19"/>
        <v>405</v>
      </c>
      <c r="B407" s="13">
        <f t="shared" si="20"/>
        <v>0.02025</v>
      </c>
      <c r="C407" s="13">
        <f t="shared" si="18"/>
        <v>0.0009747624966718334</v>
      </c>
    </row>
    <row r="408" spans="1:3" ht="12.75">
      <c r="A408" s="13">
        <f t="shared" si="19"/>
        <v>406</v>
      </c>
      <c r="B408" s="13">
        <f t="shared" si="20"/>
        <v>0.020300000000000002</v>
      </c>
      <c r="C408" s="13">
        <f t="shared" si="18"/>
        <v>0.0007869538324162405</v>
      </c>
    </row>
    <row r="409" spans="1:3" ht="12.75">
      <c r="A409" s="13">
        <f t="shared" si="19"/>
        <v>407</v>
      </c>
      <c r="B409" s="13">
        <f t="shared" si="20"/>
        <v>0.02035</v>
      </c>
      <c r="C409" s="13">
        <f t="shared" si="18"/>
        <v>0.0006029328208817003</v>
      </c>
    </row>
    <row r="410" spans="1:3" ht="12.75">
      <c r="A410" s="13">
        <f t="shared" si="19"/>
        <v>408</v>
      </c>
      <c r="B410" s="13">
        <f t="shared" si="20"/>
        <v>0.0204</v>
      </c>
      <c r="C410" s="13">
        <f t="shared" si="18"/>
        <v>0.0004228588992186769</v>
      </c>
    </row>
    <row r="411" spans="1:3" ht="12.75">
      <c r="A411" s="13">
        <f t="shared" si="19"/>
        <v>409</v>
      </c>
      <c r="B411" s="13">
        <f t="shared" si="20"/>
        <v>0.02045</v>
      </c>
      <c r="C411" s="13">
        <f t="shared" si="18"/>
        <v>0.0002468818164931969</v>
      </c>
    </row>
    <row r="412" spans="1:3" ht="12.75">
      <c r="A412" s="13">
        <f t="shared" si="19"/>
        <v>410</v>
      </c>
      <c r="B412" s="13">
        <f t="shared" si="20"/>
        <v>0.0205</v>
      </c>
      <c r="C412" s="13">
        <f t="shared" si="18"/>
        <v>7.514167598705467E-05</v>
      </c>
    </row>
    <row r="413" spans="1:3" ht="12.75">
      <c r="A413" s="13">
        <f t="shared" si="19"/>
        <v>411</v>
      </c>
      <c r="B413" s="13">
        <f t="shared" si="20"/>
        <v>0.020550000000000002</v>
      </c>
      <c r="C413" s="13">
        <f t="shared" si="18"/>
        <v>-9.22310100755311E-05</v>
      </c>
    </row>
    <row r="414" spans="1:3" ht="12.75">
      <c r="A414" s="13">
        <f t="shared" si="19"/>
        <v>412</v>
      </c>
      <c r="B414" s="13">
        <f t="shared" si="20"/>
        <v>0.0206</v>
      </c>
      <c r="C414" s="13">
        <f t="shared" si="18"/>
        <v>-0.0002551152537755948</v>
      </c>
    </row>
    <row r="415" spans="1:3" ht="12.75">
      <c r="A415" s="13">
        <f t="shared" si="19"/>
        <v>413</v>
      </c>
      <c r="B415" s="13">
        <f t="shared" si="20"/>
        <v>0.02065</v>
      </c>
      <c r="C415" s="13">
        <f t="shared" si="18"/>
        <v>-0.0004133995131280326</v>
      </c>
    </row>
    <row r="416" spans="1:3" ht="12.75">
      <c r="A416" s="13">
        <f t="shared" si="19"/>
        <v>414</v>
      </c>
      <c r="B416" s="13">
        <f t="shared" si="20"/>
        <v>0.0207</v>
      </c>
      <c r="C416" s="13">
        <f t="shared" si="18"/>
        <v>-0.0005669816025036401</v>
      </c>
    </row>
    <row r="417" spans="1:3" ht="12.75">
      <c r="A417" s="13">
        <f t="shared" si="19"/>
        <v>415</v>
      </c>
      <c r="B417" s="13">
        <f t="shared" si="20"/>
        <v>0.02075</v>
      </c>
      <c r="C417" s="13">
        <f t="shared" si="18"/>
        <v>-0.0007157685922622651</v>
      </c>
    </row>
    <row r="418" spans="1:3" ht="12.75">
      <c r="A418" s="13">
        <f t="shared" si="19"/>
        <v>416</v>
      </c>
      <c r="B418" s="13">
        <f t="shared" si="20"/>
        <v>0.020800000000000003</v>
      </c>
      <c r="C418" s="13">
        <f t="shared" si="18"/>
        <v>-0.0008596766980185902</v>
      </c>
    </row>
    <row r="419" spans="1:3" ht="12.75">
      <c r="A419" s="13">
        <f t="shared" si="19"/>
        <v>417</v>
      </c>
      <c r="B419" s="13">
        <f t="shared" si="20"/>
        <v>0.02085</v>
      </c>
      <c r="C419" s="13">
        <f t="shared" si="18"/>
        <v>-0.0009986311599660426</v>
      </c>
    </row>
    <row r="420" spans="1:3" ht="12.75">
      <c r="A420" s="13">
        <f t="shared" si="19"/>
        <v>418</v>
      </c>
      <c r="B420" s="13">
        <f t="shared" si="20"/>
        <v>0.020900000000000002</v>
      </c>
      <c r="C420" s="13">
        <f t="shared" si="18"/>
        <v>-0.0011325661126869678</v>
      </c>
    </row>
    <row r="421" spans="1:3" ht="12.75">
      <c r="A421" s="13">
        <f t="shared" si="19"/>
        <v>419</v>
      </c>
      <c r="B421" s="13">
        <f t="shared" si="20"/>
        <v>0.02095</v>
      </c>
      <c r="C421" s="13">
        <f t="shared" si="18"/>
        <v>-0.0012614244458792501</v>
      </c>
    </row>
    <row r="422" spans="1:3" ht="12.75">
      <c r="A422" s="13">
        <f t="shared" si="19"/>
        <v>420</v>
      </c>
      <c r="B422" s="13">
        <f t="shared" si="20"/>
        <v>0.021</v>
      </c>
      <c r="C422" s="13">
        <f t="shared" si="18"/>
        <v>-0.0013851576564316349</v>
      </c>
    </row>
    <row r="423" spans="1:3" ht="12.75">
      <c r="A423" s="13">
        <f t="shared" si="19"/>
        <v>421</v>
      </c>
      <c r="B423" s="13">
        <f t="shared" si="20"/>
        <v>0.021050000000000003</v>
      </c>
      <c r="C423" s="13">
        <f t="shared" si="18"/>
        <v>-0.001503725692280124</v>
      </c>
    </row>
    <row r="424" spans="1:3" ht="12.75">
      <c r="A424" s="13">
        <f t="shared" si="19"/>
        <v>422</v>
      </c>
      <c r="B424" s="13">
        <f t="shared" si="20"/>
        <v>0.0211</v>
      </c>
      <c r="C424" s="13">
        <f t="shared" si="18"/>
        <v>-0.0016170967884788234</v>
      </c>
    </row>
    <row r="425" spans="1:3" ht="12.75">
      <c r="A425" s="13">
        <f t="shared" si="19"/>
        <v>423</v>
      </c>
      <c r="B425" s="13">
        <f t="shared" si="20"/>
        <v>0.021150000000000002</v>
      </c>
      <c r="C425" s="13">
        <f t="shared" si="18"/>
        <v>-0.001725247295917734</v>
      </c>
    </row>
    <row r="426" spans="1:3" ht="12.75">
      <c r="A426" s="13">
        <f t="shared" si="19"/>
        <v>424</v>
      </c>
      <c r="B426" s="13">
        <f t="shared" si="20"/>
        <v>0.0212</v>
      </c>
      <c r="C426" s="13">
        <f t="shared" si="18"/>
        <v>-0.0018281615031192154</v>
      </c>
    </row>
    <row r="427" spans="1:3" ht="12.75">
      <c r="A427" s="13">
        <f t="shared" si="19"/>
        <v>425</v>
      </c>
      <c r="B427" s="13">
        <f t="shared" si="20"/>
        <v>0.02125</v>
      </c>
      <c r="C427" s="13">
        <f t="shared" si="18"/>
        <v>-0.0019258314515434138</v>
      </c>
    </row>
    <row r="428" spans="1:3" ht="12.75">
      <c r="A428" s="13">
        <f t="shared" si="19"/>
        <v>426</v>
      </c>
      <c r="B428" s="13">
        <f t="shared" si="20"/>
        <v>0.0213</v>
      </c>
      <c r="C428" s="13">
        <f t="shared" si="18"/>
        <v>-0.0020182567448306225</v>
      </c>
    </row>
    <row r="429" spans="1:3" ht="12.75">
      <c r="A429" s="13">
        <f t="shared" si="19"/>
        <v>427</v>
      </c>
      <c r="B429" s="13">
        <f t="shared" si="20"/>
        <v>0.02135</v>
      </c>
      <c r="C429" s="13">
        <f t="shared" si="18"/>
        <v>-0.002105444352406045</v>
      </c>
    </row>
    <row r="430" spans="1:3" ht="12.75">
      <c r="A430" s="13">
        <f t="shared" si="19"/>
        <v>428</v>
      </c>
      <c r="B430" s="13">
        <f t="shared" si="20"/>
        <v>0.021400000000000002</v>
      </c>
      <c r="C430" s="13">
        <f t="shared" si="18"/>
        <v>-0.002187408407869293</v>
      </c>
    </row>
    <row r="431" spans="1:3" ht="12.75">
      <c r="A431" s="13">
        <f t="shared" si="19"/>
        <v>429</v>
      </c>
      <c r="B431" s="13">
        <f t="shared" si="20"/>
        <v>0.02145</v>
      </c>
      <c r="C431" s="13">
        <f t="shared" si="18"/>
        <v>-0.0022641700025871053</v>
      </c>
    </row>
    <row r="432" spans="1:3" ht="12.75">
      <c r="A432" s="13">
        <f t="shared" si="19"/>
        <v>430</v>
      </c>
      <c r="B432" s="13">
        <f t="shared" si="20"/>
        <v>0.021500000000000002</v>
      </c>
      <c r="C432" s="13">
        <f t="shared" si="18"/>
        <v>-0.002335756974903768</v>
      </c>
    </row>
    <row r="433" spans="1:3" ht="12.75">
      <c r="A433" s="13">
        <f t="shared" si="19"/>
        <v>431</v>
      </c>
      <c r="B433" s="13">
        <f t="shared" si="20"/>
        <v>0.02155</v>
      </c>
      <c r="C433" s="13">
        <f t="shared" si="18"/>
        <v>-0.0024022036953788985</v>
      </c>
    </row>
    <row r="434" spans="1:3" ht="12.75">
      <c r="A434" s="13">
        <f t="shared" si="19"/>
        <v>432</v>
      </c>
      <c r="B434" s="13">
        <f t="shared" si="20"/>
        <v>0.0216</v>
      </c>
      <c r="C434" s="13">
        <f t="shared" si="18"/>
        <v>-0.0024635508484574264</v>
      </c>
    </row>
    <row r="435" spans="1:3" ht="12.75">
      <c r="A435" s="13">
        <f t="shared" si="19"/>
        <v>433</v>
      </c>
      <c r="B435" s="13">
        <f t="shared" si="20"/>
        <v>0.021650000000000003</v>
      </c>
      <c r="C435" s="13">
        <f t="shared" si="18"/>
        <v>-0.0025198452109706708</v>
      </c>
    </row>
    <row r="436" spans="1:3" ht="12.75">
      <c r="A436" s="13">
        <f t="shared" si="19"/>
        <v>434</v>
      </c>
      <c r="B436" s="13">
        <f t="shared" si="20"/>
        <v>0.0217</v>
      </c>
      <c r="C436" s="13">
        <f t="shared" si="18"/>
        <v>-0.002571139427861886</v>
      </c>
    </row>
    <row r="437" spans="1:3" ht="12.75">
      <c r="A437" s="13">
        <f t="shared" si="19"/>
        <v>435</v>
      </c>
      <c r="B437" s="13">
        <f t="shared" si="20"/>
        <v>0.021750000000000002</v>
      </c>
      <c r="C437" s="13">
        <f t="shared" si="18"/>
        <v>-0.002617491785523016</v>
      </c>
    </row>
    <row r="438" spans="1:3" ht="12.75">
      <c r="A438" s="13">
        <f t="shared" si="19"/>
        <v>436</v>
      </c>
      <c r="B438" s="13">
        <f t="shared" si="20"/>
        <v>0.0218</v>
      </c>
      <c r="C438" s="13">
        <f t="shared" si="18"/>
        <v>-0.0026589659831226984</v>
      </c>
    </row>
    <row r="439" spans="1:3" ht="12.75">
      <c r="A439" s="13">
        <f t="shared" si="19"/>
        <v>437</v>
      </c>
      <c r="B439" s="13">
        <f t="shared" si="20"/>
        <v>0.02185</v>
      </c>
      <c r="C439" s="13">
        <f t="shared" si="18"/>
        <v>-0.002695630902298694</v>
      </c>
    </row>
    <row r="440" spans="1:3" ht="12.75">
      <c r="A440" s="13">
        <f t="shared" si="19"/>
        <v>438</v>
      </c>
      <c r="B440" s="13">
        <f t="shared" si="20"/>
        <v>0.0219</v>
      </c>
      <c r="C440" s="13">
        <f t="shared" si="18"/>
        <v>-0.0027275603755801806</v>
      </c>
    </row>
    <row r="441" spans="1:3" ht="12.75">
      <c r="A441" s="13">
        <f t="shared" si="19"/>
        <v>439</v>
      </c>
      <c r="B441" s="13">
        <f t="shared" si="20"/>
        <v>0.02195</v>
      </c>
      <c r="C441" s="13">
        <f t="shared" si="18"/>
        <v>-0.00275483295389787</v>
      </c>
    </row>
    <row r="442" spans="1:3" ht="12.75">
      <c r="A442" s="13">
        <f t="shared" si="19"/>
        <v>440</v>
      </c>
      <c r="B442" s="13">
        <f t="shared" si="20"/>
        <v>0.022000000000000002</v>
      </c>
      <c r="C442" s="13">
        <f t="shared" si="18"/>
        <v>-0.002777531673531741</v>
      </c>
    </row>
    <row r="443" spans="1:3" ht="12.75">
      <c r="A443" s="13">
        <f t="shared" si="19"/>
        <v>441</v>
      </c>
      <c r="B443" s="13">
        <f t="shared" si="20"/>
        <v>0.02205</v>
      </c>
      <c r="C443" s="13">
        <f t="shared" si="18"/>
        <v>-0.0027957438228378598</v>
      </c>
    </row>
    <row r="444" spans="1:3" ht="12.75">
      <c r="A444" s="13">
        <f t="shared" si="19"/>
        <v>442</v>
      </c>
      <c r="B444" s="13">
        <f t="shared" si="20"/>
        <v>0.0221</v>
      </c>
      <c r="C444" s="13">
        <f t="shared" si="18"/>
        <v>-0.002809560709087233</v>
      </c>
    </row>
    <row r="445" spans="1:3" ht="12.75">
      <c r="A445" s="13">
        <f t="shared" si="19"/>
        <v>443</v>
      </c>
      <c r="B445" s="13">
        <f t="shared" si="20"/>
        <v>0.02215</v>
      </c>
      <c r="C445" s="13">
        <f t="shared" si="18"/>
        <v>-0.0028190774257407345</v>
      </c>
    </row>
    <row r="446" spans="1:3" ht="12.75">
      <c r="A446" s="13">
        <f t="shared" si="19"/>
        <v>444</v>
      </c>
      <c r="B446" s="13">
        <f t="shared" si="20"/>
        <v>0.0222</v>
      </c>
      <c r="C446" s="13">
        <f t="shared" si="18"/>
        <v>-0.0028243926204752122</v>
      </c>
    </row>
    <row r="447" spans="1:3" ht="12.75">
      <c r="A447" s="13">
        <f t="shared" si="19"/>
        <v>445</v>
      </c>
      <c r="B447" s="13">
        <f t="shared" si="20"/>
        <v>0.022250000000000002</v>
      </c>
      <c r="C447" s="13">
        <f t="shared" si="18"/>
        <v>-0.002825608264266439</v>
      </c>
    </row>
    <row r="448" spans="1:3" ht="12.75">
      <c r="A448" s="13">
        <f t="shared" si="19"/>
        <v>446</v>
      </c>
      <c r="B448" s="13">
        <f t="shared" si="20"/>
        <v>0.0223</v>
      </c>
      <c r="C448" s="13">
        <f t="shared" si="18"/>
        <v>-0.0028228294218253483</v>
      </c>
    </row>
    <row r="449" spans="1:3" ht="12.75">
      <c r="A449" s="13">
        <f t="shared" si="19"/>
        <v>447</v>
      </c>
      <c r="B449" s="13">
        <f t="shared" si="20"/>
        <v>0.022350000000000002</v>
      </c>
      <c r="C449" s="13">
        <f t="shared" si="18"/>
        <v>-0.0028161640236741906</v>
      </c>
    </row>
    <row r="450" spans="1:3" ht="12.75">
      <c r="A450" s="13">
        <f t="shared" si="19"/>
        <v>448</v>
      </c>
      <c r="B450" s="13">
        <f t="shared" si="20"/>
        <v>0.0224</v>
      </c>
      <c r="C450" s="13">
        <f aca="true" t="shared" si="21" ref="C450:C502">IF($B450&lt;E$4,E$5,E$5+E$3-E$3*(EXP(-E$7*E$9*($B450-E$4)))*((E$7/(1-E$7^2)^0.5)*SIN(E$9*($B450-E$4)*(1-E$7^2)^0.5)+COS(E$9*($B450-E$4)*(1-E$7^2)^0.5)))</f>
        <v>-0.0028057226401395816</v>
      </c>
    </row>
    <row r="451" spans="1:3" ht="12.75">
      <c r="A451" s="13">
        <f aca="true" t="shared" si="22" ref="A451:A502">A450+1</f>
        <v>449</v>
      </c>
      <c r="B451" s="13">
        <f aca="true" t="shared" si="23" ref="B451:B502">A451*$E$16</f>
        <v>0.02245</v>
      </c>
      <c r="C451" s="13">
        <f t="shared" si="21"/>
        <v>-0.002791618257529485</v>
      </c>
    </row>
    <row r="452" spans="1:3" ht="12.75">
      <c r="A452" s="13">
        <f t="shared" si="22"/>
        <v>450</v>
      </c>
      <c r="B452" s="13">
        <f t="shared" si="23"/>
        <v>0.022500000000000003</v>
      </c>
      <c r="C452" s="13">
        <f t="shared" si="21"/>
        <v>-0.0027739660567511564</v>
      </c>
    </row>
    <row r="453" spans="1:3" ht="12.75">
      <c r="A453" s="13">
        <f t="shared" si="22"/>
        <v>451</v>
      </c>
      <c r="B453" s="13">
        <f t="shared" si="23"/>
        <v>0.02255</v>
      </c>
      <c r="C453" s="13">
        <f t="shared" si="21"/>
        <v>-0.0027528831946169586</v>
      </c>
    </row>
    <row r="454" spans="1:3" ht="12.75">
      <c r="A454" s="13">
        <f t="shared" si="22"/>
        <v>452</v>
      </c>
      <c r="B454" s="13">
        <f t="shared" si="23"/>
        <v>0.022600000000000002</v>
      </c>
      <c r="C454" s="13">
        <f t="shared" si="21"/>
        <v>-0.002728488588074738</v>
      </c>
    </row>
    <row r="455" spans="1:3" ht="12.75">
      <c r="A455" s="13">
        <f t="shared" si="22"/>
        <v>453</v>
      </c>
      <c r="B455" s="13">
        <f t="shared" si="23"/>
        <v>0.02265</v>
      </c>
      <c r="C455" s="13">
        <f t="shared" si="21"/>
        <v>-0.002700902701589237</v>
      </c>
    </row>
    <row r="456" spans="1:3" ht="12.75">
      <c r="A456" s="13">
        <f t="shared" si="22"/>
        <v>454</v>
      </c>
      <c r="B456" s="13">
        <f t="shared" si="23"/>
        <v>0.0227</v>
      </c>
      <c r="C456" s="13">
        <f t="shared" si="21"/>
        <v>-0.002670247337890631</v>
      </c>
    </row>
    <row r="457" spans="1:3" ht="12.75">
      <c r="A457" s="13">
        <f t="shared" si="22"/>
        <v>455</v>
      </c>
      <c r="B457" s="13">
        <f t="shared" si="23"/>
        <v>0.02275</v>
      </c>
      <c r="C457" s="13">
        <f t="shared" si="21"/>
        <v>-0.002636645432296004</v>
      </c>
    </row>
    <row r="458" spans="1:3" ht="12.75">
      <c r="A458" s="13">
        <f t="shared" si="22"/>
        <v>456</v>
      </c>
      <c r="B458" s="13">
        <f t="shared" si="23"/>
        <v>0.0228</v>
      </c>
      <c r="C458" s="13">
        <f t="shared" si="21"/>
        <v>-0.0026002208507991172</v>
      </c>
    </row>
    <row r="459" spans="1:3" ht="12.75">
      <c r="A459" s="13">
        <f t="shared" si="22"/>
        <v>457</v>
      </c>
      <c r="B459" s="13">
        <f t="shared" si="23"/>
        <v>0.022850000000000002</v>
      </c>
      <c r="C459" s="13">
        <f t="shared" si="21"/>
        <v>-0.0025610981921135568</v>
      </c>
    </row>
    <row r="460" spans="1:3" ht="12.75">
      <c r="A460" s="13">
        <f t="shared" si="22"/>
        <v>458</v>
      </c>
      <c r="B460" s="13">
        <f t="shared" si="23"/>
        <v>0.0229</v>
      </c>
      <c r="C460" s="13">
        <f t="shared" si="21"/>
        <v>-0.00251940259384387</v>
      </c>
    </row>
    <row r="461" spans="1:3" ht="12.75">
      <c r="A461" s="13">
        <f t="shared" si="22"/>
        <v>459</v>
      </c>
      <c r="B461" s="13">
        <f t="shared" si="23"/>
        <v>0.02295</v>
      </c>
      <c r="C461" s="13">
        <f t="shared" si="21"/>
        <v>-0.0024752595429490677</v>
      </c>
    </row>
    <row r="462" spans="1:3" ht="12.75">
      <c r="A462" s="13">
        <f t="shared" si="22"/>
        <v>460</v>
      </c>
      <c r="B462" s="13">
        <f t="shared" si="23"/>
        <v>0.023</v>
      </c>
      <c r="C462" s="13">
        <f t="shared" si="21"/>
        <v>-0.0024287946906524876</v>
      </c>
    </row>
    <row r="463" spans="1:3" ht="12.75">
      <c r="A463" s="13">
        <f t="shared" si="22"/>
        <v>461</v>
      </c>
      <c r="B463" s="13">
        <f t="shared" si="23"/>
        <v>0.02305</v>
      </c>
      <c r="C463" s="13">
        <f t="shared" si="21"/>
        <v>-0.002380133671941802</v>
      </c>
    </row>
    <row r="464" spans="1:3" ht="12.75">
      <c r="A464" s="13">
        <f t="shared" si="22"/>
        <v>462</v>
      </c>
      <c r="B464" s="13">
        <f t="shared" si="23"/>
        <v>0.023100000000000002</v>
      </c>
      <c r="C464" s="13">
        <f t="shared" si="21"/>
        <v>-0.0023294019297928083</v>
      </c>
    </row>
    <row r="465" spans="1:3" ht="12.75">
      <c r="A465" s="13">
        <f t="shared" si="22"/>
        <v>463</v>
      </c>
      <c r="B465" s="13">
        <f t="shared" si="23"/>
        <v>0.02315</v>
      </c>
      <c r="C465" s="13">
        <f t="shared" si="21"/>
        <v>-0.0022767245442404335</v>
      </c>
    </row>
    <row r="466" spans="1:3" ht="12.75">
      <c r="A466" s="13">
        <f t="shared" si="22"/>
        <v>464</v>
      </c>
      <c r="B466" s="13">
        <f t="shared" si="23"/>
        <v>0.023200000000000002</v>
      </c>
      <c r="C466" s="13">
        <f t="shared" si="21"/>
        <v>-0.0022222260664104625</v>
      </c>
    </row>
    <row r="467" spans="1:3" ht="12.75">
      <c r="A467" s="13">
        <f t="shared" si="22"/>
        <v>465</v>
      </c>
      <c r="B467" s="13">
        <f t="shared" si="23"/>
        <v>0.02325</v>
      </c>
      <c r="C467" s="13">
        <f t="shared" si="21"/>
        <v>-0.002166030357615603</v>
      </c>
    </row>
    <row r="468" spans="1:3" ht="12.75">
      <c r="A468" s="13">
        <f t="shared" si="22"/>
        <v>466</v>
      </c>
      <c r="B468" s="13">
        <f t="shared" si="23"/>
        <v>0.0233</v>
      </c>
      <c r="C468" s="13">
        <f t="shared" si="21"/>
        <v>-0.0021082604336095374</v>
      </c>
    </row>
    <row r="469" spans="1:3" ht="12.75">
      <c r="A469" s="13">
        <f t="shared" si="22"/>
        <v>467</v>
      </c>
      <c r="B469" s="13">
        <f t="shared" si="23"/>
        <v>0.023350000000000003</v>
      </c>
      <c r="C469" s="13">
        <f t="shared" si="21"/>
        <v>-0.002049038314083209</v>
      </c>
    </row>
    <row r="470" spans="1:3" ht="12.75">
      <c r="A470" s="13">
        <f t="shared" si="22"/>
        <v>468</v>
      </c>
      <c r="B470" s="13">
        <f t="shared" si="23"/>
        <v>0.0234</v>
      </c>
      <c r="C470" s="13">
        <f t="shared" si="21"/>
        <v>-0.0019884848774777354</v>
      </c>
    </row>
    <row r="471" spans="1:3" ht="12.75">
      <c r="A471" s="13">
        <f t="shared" si="22"/>
        <v>469</v>
      </c>
      <c r="B471" s="13">
        <f t="shared" si="23"/>
        <v>0.023450000000000002</v>
      </c>
      <c r="C471" s="13">
        <f t="shared" si="21"/>
        <v>-0.0019267197211792063</v>
      </c>
    </row>
    <row r="472" spans="1:3" ht="12.75">
      <c r="A472" s="13">
        <f t="shared" si="22"/>
        <v>470</v>
      </c>
      <c r="B472" s="13">
        <f t="shared" si="23"/>
        <v>0.0235</v>
      </c>
      <c r="C472" s="13">
        <f t="shared" si="21"/>
        <v>-0.0018638610271512492</v>
      </c>
    </row>
    <row r="473" spans="1:3" ht="12.75">
      <c r="A473" s="13">
        <f t="shared" si="22"/>
        <v>471</v>
      </c>
      <c r="B473" s="13">
        <f t="shared" si="23"/>
        <v>0.02355</v>
      </c>
      <c r="C473" s="13">
        <f t="shared" si="21"/>
        <v>-0.0018000254330521306</v>
      </c>
    </row>
    <row r="474" spans="1:3" ht="12.75">
      <c r="A474" s="13">
        <f t="shared" si="22"/>
        <v>472</v>
      </c>
      <c r="B474" s="13">
        <f t="shared" si="23"/>
        <v>0.0236</v>
      </c>
      <c r="C474" s="13">
        <f t="shared" si="21"/>
        <v>-0.001735327908874417</v>
      </c>
    </row>
    <row r="475" spans="1:3" ht="12.75">
      <c r="A475" s="13">
        <f t="shared" si="22"/>
        <v>473</v>
      </c>
      <c r="B475" s="13">
        <f t="shared" si="23"/>
        <v>0.02365</v>
      </c>
      <c r="C475" s="13">
        <f t="shared" si="21"/>
        <v>-0.001669881639136231</v>
      </c>
    </row>
    <row r="476" spans="1:3" ht="12.75">
      <c r="A476" s="13">
        <f t="shared" si="22"/>
        <v>474</v>
      </c>
      <c r="B476" s="13">
        <f t="shared" si="23"/>
        <v>0.023700000000000002</v>
      </c>
      <c r="C476" s="13">
        <f t="shared" si="21"/>
        <v>-0.0016037979106448969</v>
      </c>
    </row>
    <row r="477" spans="1:3" ht="12.75">
      <c r="A477" s="13">
        <f t="shared" si="22"/>
        <v>475</v>
      </c>
      <c r="B477" s="13">
        <f t="shared" si="23"/>
        <v>0.02375</v>
      </c>
      <c r="C477" s="13">
        <f t="shared" si="21"/>
        <v>-0.0015371860058451074</v>
      </c>
    </row>
    <row r="478" spans="1:3" ht="12.75">
      <c r="A478" s="13">
        <f t="shared" si="22"/>
        <v>476</v>
      </c>
      <c r="B478" s="13">
        <f t="shared" si="23"/>
        <v>0.0238</v>
      </c>
      <c r="C478" s="13">
        <f t="shared" si="21"/>
        <v>-0.0014701531017558246</v>
      </c>
    </row>
    <row r="479" spans="1:3" ht="12.75">
      <c r="A479" s="13">
        <f t="shared" si="22"/>
        <v>477</v>
      </c>
      <c r="B479" s="13">
        <f t="shared" si="23"/>
        <v>0.02385</v>
      </c>
      <c r="C479" s="13">
        <f t="shared" si="21"/>
        <v>-0.0014028041744921311</v>
      </c>
    </row>
    <row r="480" spans="1:3" ht="12.75">
      <c r="A480" s="13">
        <f t="shared" si="22"/>
        <v>478</v>
      </c>
      <c r="B480" s="13">
        <f t="shared" si="23"/>
        <v>0.0239</v>
      </c>
      <c r="C480" s="13">
        <f t="shared" si="21"/>
        <v>-0.0013352419093603477</v>
      </c>
    </row>
    <row r="481" spans="1:3" ht="12.75">
      <c r="A481" s="13">
        <f t="shared" si="22"/>
        <v>479</v>
      </c>
      <c r="B481" s="13">
        <f t="shared" si="23"/>
        <v>0.023950000000000003</v>
      </c>
      <c r="C481" s="13">
        <f t="shared" si="21"/>
        <v>-0.00126756661650753</v>
      </c>
    </row>
    <row r="482" spans="1:3" ht="12.75">
      <c r="A482" s="13">
        <f t="shared" si="22"/>
        <v>480</v>
      </c>
      <c r="B482" s="13">
        <f t="shared" si="23"/>
        <v>0.024</v>
      </c>
      <c r="C482" s="13">
        <f t="shared" si="21"/>
        <v>-0.001199876152098826</v>
      </c>
    </row>
    <row r="483" spans="1:3" ht="12.75">
      <c r="A483" s="13">
        <f t="shared" si="22"/>
        <v>481</v>
      </c>
      <c r="B483" s="13">
        <f t="shared" si="23"/>
        <v>0.024050000000000002</v>
      </c>
      <c r="C483" s="13">
        <f t="shared" si="21"/>
        <v>-0.0011322658449893764</v>
      </c>
    </row>
    <row r="484" spans="1:3" ht="12.75">
      <c r="A484" s="13">
        <f t="shared" si="22"/>
        <v>482</v>
      </c>
      <c r="B484" s="13">
        <f t="shared" si="23"/>
        <v>0.0241</v>
      </c>
      <c r="C484" s="13">
        <f t="shared" si="21"/>
        <v>-0.0010648284288504288</v>
      </c>
    </row>
    <row r="485" spans="1:3" ht="12.75">
      <c r="A485" s="13">
        <f t="shared" si="22"/>
        <v>483</v>
      </c>
      <c r="B485" s="13">
        <f t="shared" si="23"/>
        <v>0.02415</v>
      </c>
      <c r="C485" s="13">
        <f t="shared" si="21"/>
        <v>-0.000997653979702877</v>
      </c>
    </row>
    <row r="486" spans="1:3" ht="12.75">
      <c r="A486" s="13">
        <f t="shared" si="22"/>
        <v>484</v>
      </c>
      <c r="B486" s="13">
        <f t="shared" si="23"/>
        <v>0.024200000000000003</v>
      </c>
      <c r="C486" s="13">
        <f t="shared" si="21"/>
        <v>-0.0009308298588049497</v>
      </c>
    </row>
    <row r="487" spans="1:3" ht="12.75">
      <c r="A487" s="13">
        <f t="shared" si="22"/>
        <v>485</v>
      </c>
      <c r="B487" s="13">
        <f t="shared" si="23"/>
        <v>0.02425</v>
      </c>
      <c r="C487" s="13">
        <f t="shared" si="21"/>
        <v>-0.0008644406608346769</v>
      </c>
    </row>
    <row r="488" spans="1:3" ht="12.75">
      <c r="A488" s="13">
        <f t="shared" si="22"/>
        <v>486</v>
      </c>
      <c r="B488" s="13">
        <f t="shared" si="23"/>
        <v>0.024300000000000002</v>
      </c>
      <c r="C488" s="13">
        <f t="shared" si="21"/>
        <v>-0.0007985681673019705</v>
      </c>
    </row>
    <row r="489" spans="1:3" ht="12.75">
      <c r="A489" s="13">
        <f t="shared" si="22"/>
        <v>487</v>
      </c>
      <c r="B489" s="13">
        <f t="shared" si="23"/>
        <v>0.02435</v>
      </c>
      <c r="C489" s="13">
        <f t="shared" si="21"/>
        <v>-0.0007332913051194687</v>
      </c>
    </row>
    <row r="490" spans="1:3" ht="12.75">
      <c r="A490" s="13">
        <f t="shared" si="22"/>
        <v>488</v>
      </c>
      <c r="B490" s="13">
        <f t="shared" si="23"/>
        <v>0.0244</v>
      </c>
      <c r="C490" s="13">
        <f t="shared" si="21"/>
        <v>-0.0006686861102557635</v>
      </c>
    </row>
    <row r="491" spans="1:3" ht="12.75">
      <c r="A491" s="13">
        <f t="shared" si="22"/>
        <v>489</v>
      </c>
      <c r="B491" s="13">
        <f t="shared" si="23"/>
        <v>0.02445</v>
      </c>
      <c r="C491" s="13">
        <f t="shared" si="21"/>
        <v>-0.0006048256963898127</v>
      </c>
    </row>
    <row r="492" spans="1:3" ht="12.75">
      <c r="A492" s="13">
        <f t="shared" si="22"/>
        <v>490</v>
      </c>
      <c r="B492" s="13">
        <f t="shared" si="23"/>
        <v>0.0245</v>
      </c>
      <c r="C492" s="13">
        <f t="shared" si="21"/>
        <v>-0.0005417802284800346</v>
      </c>
    </row>
    <row r="493" spans="1:3" ht="12.75">
      <c r="A493" s="13">
        <f t="shared" si="22"/>
        <v>491</v>
      </c>
      <c r="B493" s="13">
        <f t="shared" si="23"/>
        <v>0.024550000000000002</v>
      </c>
      <c r="C493" s="13">
        <f t="shared" si="21"/>
        <v>-0.00047961690115736193</v>
      </c>
    </row>
    <row r="494" spans="1:3" ht="12.75">
      <c r="A494" s="13">
        <f t="shared" si="22"/>
        <v>492</v>
      </c>
      <c r="B494" s="13">
        <f t="shared" si="23"/>
        <v>0.0246</v>
      </c>
      <c r="C494" s="13">
        <f t="shared" si="21"/>
        <v>-0.00041839992184675666</v>
      </c>
    </row>
    <row r="495" spans="1:3" ht="12.75">
      <c r="A495" s="13">
        <f t="shared" si="22"/>
        <v>493</v>
      </c>
      <c r="B495" s="13">
        <f t="shared" si="23"/>
        <v>0.024650000000000002</v>
      </c>
      <c r="C495" s="13">
        <f t="shared" si="21"/>
        <v>-0.0003581904985177739</v>
      </c>
    </row>
    <row r="496" spans="1:3" ht="12.75">
      <c r="A496" s="13">
        <f t="shared" si="22"/>
        <v>494</v>
      </c>
      <c r="B496" s="13">
        <f t="shared" si="23"/>
        <v>0.0247</v>
      </c>
      <c r="C496" s="13">
        <f t="shared" si="21"/>
        <v>-0.0002990468319608484</v>
      </c>
    </row>
    <row r="497" spans="1:3" ht="12.75">
      <c r="A497" s="13">
        <f t="shared" si="22"/>
        <v>495</v>
      </c>
      <c r="B497" s="13">
        <f t="shared" si="23"/>
        <v>0.02475</v>
      </c>
      <c r="C497" s="13">
        <f t="shared" si="21"/>
        <v>-0.00024102411248214987</v>
      </c>
    </row>
    <row r="498" spans="1:3" ht="12.75">
      <c r="A498" s="13">
        <f t="shared" si="22"/>
        <v>496</v>
      </c>
      <c r="B498" s="13">
        <f t="shared" si="23"/>
        <v>0.024800000000000003</v>
      </c>
      <c r="C498" s="13">
        <f t="shared" si="21"/>
        <v>-0.00018417452090666215</v>
      </c>
    </row>
    <row r="499" spans="1:3" ht="12.75">
      <c r="A499" s="13">
        <f t="shared" si="22"/>
        <v>497</v>
      </c>
      <c r="B499" s="13">
        <f t="shared" si="23"/>
        <v>0.02485</v>
      </c>
      <c r="C499" s="13">
        <f t="shared" si="21"/>
        <v>-0.00012854723377583215</v>
      </c>
    </row>
    <row r="500" spans="1:3" ht="12.75">
      <c r="A500" s="13">
        <f t="shared" si="22"/>
        <v>498</v>
      </c>
      <c r="B500" s="13">
        <f t="shared" si="23"/>
        <v>0.024900000000000002</v>
      </c>
      <c r="C500" s="13">
        <f t="shared" si="21"/>
        <v>-7.418843262323997E-05</v>
      </c>
    </row>
    <row r="501" spans="1:3" ht="12.75">
      <c r="A501" s="13">
        <f t="shared" si="22"/>
        <v>499</v>
      </c>
      <c r="B501" s="13">
        <f t="shared" si="23"/>
        <v>0.02495</v>
      </c>
      <c r="C501" s="13">
        <f t="shared" si="21"/>
        <v>-2.1141317209152242E-05</v>
      </c>
    </row>
    <row r="502" spans="1:3" ht="12.75">
      <c r="A502" s="13">
        <f t="shared" si="22"/>
        <v>500</v>
      </c>
      <c r="B502" s="13">
        <f t="shared" si="23"/>
        <v>0.025</v>
      </c>
      <c r="C502" s="13">
        <f t="shared" si="21"/>
        <v>3.05538774078461E-05</v>
      </c>
    </row>
  </sheetData>
  <sheetProtection sheet="1" objects="1" scenarios="1"/>
  <mergeCells count="1">
    <mergeCell ref="D1:E1"/>
  </mergeCells>
  <printOptions/>
  <pageMargins left="0.5" right="0.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scottw</dc:creator>
  <cp:keywords/>
  <dc:description/>
  <cp:lastModifiedBy>Scott Woodward</cp:lastModifiedBy>
  <dcterms:created xsi:type="dcterms:W3CDTF">2005-10-09T20:05:54Z</dcterms:created>
  <dcterms:modified xsi:type="dcterms:W3CDTF">2008-10-01T17:35:11Z</dcterms:modified>
  <cp:category/>
  <cp:version/>
  <cp:contentType/>
  <cp:contentStatus/>
</cp:coreProperties>
</file>